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itulace" sheetId="1" state="visible" r:id="rId1"/>
    <sheet xmlns:r="http://schemas.openxmlformats.org/officeDocument/2006/relationships" name="Materiál" sheetId="2" state="visible" r:id="rId2"/>
    <sheet xmlns:r="http://schemas.openxmlformats.org/officeDocument/2006/relationships" name="Práce" sheetId="3" state="visible" r:id="rId3"/>
    <sheet xmlns:r="http://schemas.openxmlformats.org/officeDocument/2006/relationships" name="Technika a dokončení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 &quot;Kč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2" fontId="0" fillId="0" borderId="0" pivotButton="0" quotePrefix="0" xfId="0"/>
    <xf numFmtId="3" fontId="0" fillId="0" borderId="0" pivotButton="0" quotePrefix="0" xfId="0"/>
    <xf numFmtId="3" fontId="2" fillId="0" borderId="0" pivotButton="0" quotePrefix="0" xfId="0"/>
    <xf numFmtId="1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70" customWidth="1" min="1" max="1"/>
    <col width="20" customWidth="1" min="2" max="2"/>
  </cols>
  <sheetData>
    <row r="1">
      <c r="A1" s="1" t="inlineStr">
        <is>
          <t>Rekapitulace – orientační rozpočet rodinného domu</t>
        </is>
      </c>
    </row>
    <row r="2">
      <c r="A2" t="inlineStr">
        <is>
          <t>Stavba: Rodinný dům č.p. 12</t>
        </is>
      </c>
    </row>
    <row r="4">
      <c r="A4" t="inlineStr">
        <is>
          <t>Hrubá stavba – materiál</t>
        </is>
      </c>
      <c r="B4" s="2">
        <f>'Materiál'!E11+'Materiál'!E23+'Materiál'!E34+'Materiál'!E45+'Materiál'!E55+'Materiál'!E61+'Materiál'!E82</f>
        <v/>
      </c>
    </row>
    <row r="5">
      <c r="A5" t="inlineStr">
        <is>
          <t>Hrubá stavba – práce</t>
        </is>
      </c>
      <c r="B5" s="2">
        <f>'Práce'!E11+'Práce'!E22+'Práce'!E28+'Práce'!E33+'Práce'!E40+'Práce'!E44+'Práce'!E58</f>
        <v/>
      </c>
    </row>
    <row r="6">
      <c r="A6" s="3" t="inlineStr">
        <is>
          <t>HRUBÁ STAVBA</t>
        </is>
      </c>
      <c r="B6" s="4">
        <f>B4+B5</f>
        <v/>
      </c>
    </row>
    <row r="7">
      <c r="A7" t="inlineStr">
        <is>
          <t>Okna, balkonové a vstupní dveře vč. montáže</t>
        </is>
      </c>
      <c r="B7" s="2">
        <f>'Materiál'!E108+'Práce'!E66-SUMIF('Materiál'!A:A,"Vnitřní dveře*",'Materiál'!E:E)-SUMIF('Práce'!A:A,"Montáž dveří a obložkové*",'Práce'!E:E)</f>
        <v/>
      </c>
    </row>
    <row r="8">
      <c r="A8" s="3" t="inlineStr">
        <is>
          <t>HRUBÁ STAVBA UZAVŘENÁ</t>
        </is>
      </c>
      <c r="B8" s="4">
        <f>B6+B7</f>
        <v/>
      </c>
    </row>
    <row r="9">
      <c r="A9" t="inlineStr">
        <is>
          <t>Dokončovací práce – materiál a práce z výkazu + vnitřní dveře</t>
        </is>
      </c>
      <c r="B9" s="2">
        <f>'Materiál'!E119+'Materiál'!E132+'Práce'!E76+'Práce'!E79+SUMIF('Materiál'!A:A,"Vnitřní dveře*",'Materiál'!E:E)+SUMIF('Práce'!A:A,"Montáž dveří a obložkové*",'Práce'!E:E)</f>
        <v/>
      </c>
    </row>
    <row r="10">
      <c r="A10" t="inlineStr">
        <is>
          <t>Obklady a malby</t>
        </is>
      </c>
      <c r="B10" s="2">
        <f>'Technika a dokončení'!E19</f>
        <v/>
      </c>
    </row>
    <row r="11">
      <c r="A11" t="inlineStr">
        <is>
          <t>Technika budovy</t>
        </is>
      </c>
      <c r="B11" s="2">
        <f>'Technika a dokončení'!E14</f>
        <v/>
      </c>
    </row>
    <row r="12">
      <c r="A12" t="inlineStr">
        <is>
          <t>Stavba celkem</t>
        </is>
      </c>
      <c r="B12" s="2">
        <f>B8+B9+B10+B11</f>
        <v/>
      </c>
    </row>
    <row r="13">
      <c r="A13" t="inlineStr">
        <is>
          <t>Vedlejší rozpočtové náklady</t>
        </is>
      </c>
      <c r="B13" s="2">
        <f>B12*0.04</f>
        <v/>
      </c>
    </row>
    <row r="14">
      <c r="A14" t="inlineStr">
        <is>
          <t>Rezerva</t>
        </is>
      </c>
      <c r="B14" s="2">
        <f>(B12+B13)*0.1</f>
        <v/>
      </c>
    </row>
    <row r="15">
      <c r="A15" s="3" t="inlineStr">
        <is>
          <t>DŮM NA KLÍČ BEZ DPH</t>
        </is>
      </c>
      <c r="B15" s="4">
        <f>B12+B13+B14</f>
        <v/>
      </c>
    </row>
    <row r="16">
      <c r="A16" s="3" t="inlineStr">
        <is>
          <t>DPH 12 %</t>
        </is>
      </c>
      <c r="B16" s="4">
        <f>B15*0.12</f>
        <v/>
      </c>
    </row>
    <row r="17">
      <c r="A17" s="3" t="inlineStr">
        <is>
          <t>DŮM NA KLÍČ VČETNĚ DPH</t>
        </is>
      </c>
      <c r="B17" s="4">
        <f>B15+B16</f>
        <v/>
      </c>
    </row>
    <row r="18">
      <c r="A18" t="inlineStr">
        <is>
          <t>Hrubá stavba vč. DPH</t>
        </is>
      </c>
      <c r="B18" s="2">
        <f>B6*1.12</f>
        <v/>
      </c>
    </row>
    <row r="19">
      <c r="A19" t="inlineStr">
        <is>
          <t>Přípojky (mimo cenu domu) vč. DPH</t>
        </is>
      </c>
      <c r="B19" s="2">
        <f>'Technika a dokončení'!E22*1.12</f>
        <v/>
      </c>
    </row>
    <row r="21">
      <c r="A21" t="inlineStr">
        <is>
          <t>Mimo cenu: kuchyňská linka a spotřebiče, nábytek, zpevněné plochy, terasa, oplocení, sadové úpravy, projekt, poplatky.</t>
        </is>
      </c>
    </row>
    <row r="22">
      <c r="A22" t="inlineStr">
        <is>
          <t>Zdroje cen:</t>
        </is>
      </c>
    </row>
    <row r="23">
      <c r="A23" t="inlineStr">
        <is>
          <t xml:space="preserve">  TBG Metrostav – ceník betonů 2026 (C20/25 3 760 Kč/m³, C25/30 3 980 Kč/m³ bez DPH)</t>
        </is>
      </c>
    </row>
    <row r="24">
      <c r="A24" t="inlineStr">
        <is>
          <t xml:space="preserve">  pro-doma.cz, vastap.cz – KARI síť KH 20 (6/150) 575 Kč/ks s DPH (10/2026)</t>
        </is>
      </c>
    </row>
    <row r="25">
      <c r="A25" t="inlineStr">
        <is>
          <t xml:space="preserve">  Pila Kunovice – ceník řeziva od 30. 4. 2026 (hranoly 10 500 Kč/m³)</t>
        </is>
      </c>
    </row>
    <row r="26">
      <c r="A26" t="inlineStr">
        <is>
          <t xml:space="preserve">  stawebniny.com – Ytong Lambda YQ 450 PDK 264 Kč/ks s DPH</t>
        </is>
      </c>
    </row>
    <row r="27">
      <c r="A27" t="inlineStr">
        <is>
          <t xml:space="preserve">  Bramac Classic – 268 Kč/m² bez DPH (e-shop)</t>
        </is>
      </c>
    </row>
    <row r="28">
      <c r="A28" t="inlineStr">
        <is>
          <t xml:space="preserve">  kolikmaterialu.cz, planstavby.cz, megastroj.cz, daibau.cz – ceníky řemesel 2026 (zdění, krov 600–1 200 Kč/m², pokrývač 250–550 Kč/m², omítky 350–550 Kč/m², anhydrit 280–420 Kč/m²)</t>
        </is>
      </c>
    </row>
    <row r="29">
      <c r="A29" t="inlineStr">
        <is>
          <t xml:space="preserve">  kolikmaterialu.cz, eltrigo.cz – elektroinstalace RD 800–1 500 Kč/m²; daibau.cz, uspornevytapeni.cz – TČ vzduch–voda s montáží 200–400 tis. Kč</t>
        </is>
      </c>
    </row>
    <row r="30">
      <c r="A30" t="inlineStr">
        <is>
          <t xml:space="preserve">  az-okno.cz, kolikmaterialu.cz – okna s trojsklem 4 000–6 000 Kč/m² s DPH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0" customWidth="1" min="1" max="1"/>
    <col width="9" customWidth="1" min="2" max="2"/>
    <col width="11" customWidth="1" min="3" max="3"/>
    <col width="12" customWidth="1" min="4" max="4"/>
    <col width="15" customWidth="1" min="5" max="5"/>
    <col width="48" customWidth="1" min="6" max="6"/>
  </cols>
  <sheetData>
    <row r="1">
      <c r="A1" s="1" t="inlineStr">
        <is>
          <t>A. Výkaz materiálu</t>
        </is>
      </c>
    </row>
    <row r="2">
      <c r="A2" t="inlineStr">
        <is>
          <t>Stavba: Rodinný dům č.p. 12</t>
        </is>
      </c>
    </row>
    <row r="3">
      <c r="A3" t="inlineStr">
        <is>
          <t>Ceny bez DPH, cenová úroveň 10/2026 – jednotkové ceny (sloupec D) lze přepsat, vše se přepočítá.</t>
        </is>
      </c>
    </row>
    <row r="5">
      <c r="A5" s="5" t="inlineStr">
        <is>
          <t>Položka</t>
        </is>
      </c>
      <c r="B5" s="5" t="inlineStr">
        <is>
          <t>MJ</t>
        </is>
      </c>
      <c r="C5" s="5" t="inlineStr">
        <is>
          <t>Množství</t>
        </is>
      </c>
      <c r="D5" s="5" t="inlineStr">
        <is>
          <t>Kč/MJ</t>
        </is>
      </c>
      <c r="E5" s="5" t="inlineStr">
        <is>
          <t>Cena Kč</t>
        </is>
      </c>
      <c r="F5" s="5" t="inlineStr">
        <is>
          <t>Poznámka</t>
        </is>
      </c>
    </row>
    <row r="6">
      <c r="A6" s="3" t="inlineStr">
        <is>
          <t>1. Zemní práce</t>
        </is>
      </c>
    </row>
    <row r="7">
      <c r="A7" s="6" t="inlineStr">
        <is>
          <t>Sejmutí ornice tl. 200 mm (půdorys + 1 m kolem)</t>
        </is>
      </c>
      <c r="B7" t="inlineStr">
        <is>
          <t>m³</t>
        </is>
      </c>
      <c r="C7" s="7" t="n">
        <v>35.27</v>
      </c>
      <c r="D7" s="8" t="n"/>
      <c r="E7" s="8">
        <f>IF(D7="",0,C7*D7)</f>
        <v/>
      </c>
      <c r="F7" t="inlineStr">
        <is>
          <t>176,4 m²</t>
        </is>
      </c>
    </row>
    <row r="8">
      <c r="A8" s="6" t="inlineStr">
        <is>
          <t>Výkop rýh pro základové pasy (hl. 1,00 m pod upraveným terénem)</t>
        </is>
      </c>
      <c r="B8" t="inlineStr">
        <is>
          <t>m³</t>
        </is>
      </c>
      <c r="C8" s="7" t="n">
        <v>35.61</v>
      </c>
      <c r="D8" s="8" t="n"/>
      <c r="E8" s="8">
        <f>IF(D8="",0,C8*D8)</f>
        <v/>
      </c>
      <c r="F8" t="inlineStr">
        <is>
          <t>nezámrzná hloubka – ověřit</t>
        </is>
      </c>
    </row>
    <row r="9">
      <c r="A9" s="6" t="inlineStr">
        <is>
          <t>Odvoz výkopku</t>
        </is>
      </c>
      <c r="B9" t="inlineStr">
        <is>
          <t>m³</t>
        </is>
      </c>
      <c r="C9" s="7" t="n">
        <v>55.43</v>
      </c>
      <c r="D9" s="8" t="n"/>
      <c r="E9" s="8">
        <f>IF(D9="",0,C9*D9)</f>
        <v/>
      </c>
      <c r="F9" t="inlineStr">
        <is>
          <t>nakypření 1,2; ornice ze 70 % zpět na pozemek</t>
        </is>
      </c>
    </row>
    <row r="10">
      <c r="A10" s="6" t="inlineStr">
        <is>
          <t>Hutněný štěrkopískový polštář pod deskou tl. 200 mm</t>
        </is>
      </c>
      <c r="B10" t="inlineStr">
        <is>
          <t>m³</t>
        </is>
      </c>
      <c r="C10" s="7" t="n">
        <v>21.33</v>
      </c>
      <c r="D10" s="8" t="n">
        <v>620</v>
      </c>
      <c r="E10" s="8">
        <f>IF(D10="",0,C10*D10)</f>
        <v/>
      </c>
      <c r="F10" t="inlineStr">
        <is>
          <t>frakce 0–32, Edef,2 ≥ 45 MPa</t>
        </is>
      </c>
    </row>
    <row r="11">
      <c r="A11" s="3" t="inlineStr">
        <is>
          <t>Celkem 1. Zemní práce</t>
        </is>
      </c>
      <c r="B11" t="inlineStr"/>
      <c r="C11" t="inlineStr"/>
      <c r="D11" t="inlineStr"/>
      <c r="E11" s="9">
        <f>SUM(E7:E10)</f>
        <v/>
      </c>
    </row>
    <row r="12">
      <c r="A12" s="3" t="inlineStr">
        <is>
          <t>2. Základy a základová deska</t>
        </is>
      </c>
    </row>
    <row r="13">
      <c r="A13" s="6" t="inlineStr">
        <is>
          <t>Základový pas obvodový – prostý beton C16/20, b = 750 mm, h = 600 mm</t>
        </is>
      </c>
      <c r="B13" t="inlineStr">
        <is>
          <t>m³</t>
        </is>
      </c>
      <c r="C13" s="7" t="n">
        <v>19.09</v>
      </c>
      <c r="D13" s="8" t="n">
        <v>4300</v>
      </c>
      <c r="E13" s="8">
        <f>IF(D13="",0,C13*D13)</f>
        <v/>
      </c>
      <c r="F13" t="inlineStr">
        <is>
          <t>42,4 bm</t>
        </is>
      </c>
    </row>
    <row r="14">
      <c r="A14" s="6" t="inlineStr">
        <is>
          <t>Základový pas vnitřní – prostý beton C16/20, b = 1050 mm, h = 600 mm</t>
        </is>
      </c>
      <c r="B14" t="inlineStr">
        <is>
          <t>m³</t>
        </is>
      </c>
      <c r="C14" s="7" t="n">
        <v>2.28</v>
      </c>
      <c r="D14" s="8" t="n">
        <v>4300</v>
      </c>
      <c r="E14" s="8">
        <f>IF(D14="",0,C14*D14)</f>
        <v/>
      </c>
      <c r="F14" t="inlineStr">
        <is>
          <t>3,6 bm</t>
        </is>
      </c>
    </row>
    <row r="15">
      <c r="A15" s="6" t="inlineStr">
        <is>
          <t>Ztracené bednění (betonové tvárnice 500 × 250 mm) – podezdívka 2 řady</t>
        </is>
      </c>
      <c r="B15" t="inlineStr">
        <is>
          <t>ks</t>
        </is>
      </c>
      <c r="C15" s="10" t="n">
        <v>194</v>
      </c>
      <c r="D15" s="8" t="n">
        <v>55</v>
      </c>
      <c r="E15" s="8">
        <f>IF(D15="",0,C15*D15)</f>
        <v/>
      </c>
      <c r="F15" t="inlineStr">
        <is>
          <t>š. 400 mm pod obvodem, 250 mm pod vnitřními</t>
        </is>
      </c>
    </row>
    <row r="16">
      <c r="A16" s="6" t="inlineStr">
        <is>
          <t>Beton výplně ztraceného bednění C16/20</t>
        </is>
      </c>
      <c r="B16" t="inlineStr">
        <is>
          <t>m³</t>
        </is>
      </c>
      <c r="C16" s="7" t="n">
        <v>7.55</v>
      </c>
      <c r="D16" s="8" t="n">
        <v>4300</v>
      </c>
      <c r="E16" s="8">
        <f>IF(D16="",0,C16*D16)</f>
        <v/>
      </c>
      <c r="F16" t="inlineStr"/>
    </row>
    <row r="17">
      <c r="A17" s="6" t="inlineStr">
        <is>
          <t>Výztuž ztraceného bednění (svislé Ø 10 á 500 + vodorovné 2 × Ø 8 v řadě)</t>
        </is>
      </c>
      <c r="B17" t="inlineStr">
        <is>
          <t>kg</t>
        </is>
      </c>
      <c r="C17" s="10" t="n">
        <v>107</v>
      </c>
      <c r="D17" s="8" t="n">
        <v>30</v>
      </c>
      <c r="E17" s="8">
        <f>IF(D17="",0,C17*D17)</f>
        <v/>
      </c>
      <c r="F17" t="inlineStr"/>
    </row>
    <row r="18">
      <c r="A18" s="6" t="inlineStr">
        <is>
          <t>Základová deska tl. 150 mm – beton C20/25 XC2</t>
        </is>
      </c>
      <c r="B18" t="inlineStr">
        <is>
          <t>m³</t>
        </is>
      </c>
      <c r="C18" s="7" t="n">
        <v>16</v>
      </c>
      <c r="D18" s="8" t="n">
        <v>4560</v>
      </c>
      <c r="E18" s="8">
        <f>IF(D18="",0,C18*D18)</f>
        <v/>
      </c>
      <c r="F18" t="inlineStr">
        <is>
          <t>106,7 m²</t>
        </is>
      </c>
    </row>
    <row r="19">
      <c r="A19" s="6" t="inlineStr">
        <is>
          <t>Výztuž desky – svařovaná síť KARI Ø 6/150 × 150 (2,0 × 3,0 m)</t>
        </is>
      </c>
      <c r="B19" t="inlineStr">
        <is>
          <t>ks</t>
        </is>
      </c>
      <c r="C19" s="10" t="n">
        <v>22</v>
      </c>
      <c r="D19" s="8" t="n">
        <v>475</v>
      </c>
      <c r="E19" s="8">
        <f>IF(D19="",0,C19*D19)</f>
        <v/>
      </c>
      <c r="F19" t="inlineStr">
        <is>
          <t>přesahy 20 %; 388 kg</t>
        </is>
      </c>
    </row>
    <row r="20">
      <c r="A20" s="6" t="inlineStr">
        <is>
          <t>Hydroizolace spodní stavby – asfaltový pás SBS s Al vložkou (protiradonový)</t>
        </is>
      </c>
      <c r="B20" t="inlineStr">
        <is>
          <t>m²</t>
        </is>
      </c>
      <c r="C20" s="11" t="n">
        <v>161.4</v>
      </c>
      <c r="D20" s="8" t="n">
        <v>190</v>
      </c>
      <c r="E20" s="8">
        <f>IF(D20="",0,C20*D20)</f>
        <v/>
      </c>
      <c r="F20" t="inlineStr">
        <is>
          <t>vč. vytažení na podezdívku a přesahů; radon ověřit měřením</t>
        </is>
      </c>
    </row>
    <row r="21">
      <c r="A21" s="6" t="inlineStr">
        <is>
          <t>Penetrační asfaltový nátěr</t>
        </is>
      </c>
      <c r="B21" t="inlineStr">
        <is>
          <t>kg</t>
        </is>
      </c>
      <c r="C21" s="10" t="n">
        <v>49</v>
      </c>
      <c r="D21" s="8" t="n">
        <v>65</v>
      </c>
      <c r="E21" s="8">
        <f>IF(D21="",0,C21*D21)</f>
        <v/>
      </c>
      <c r="F21" t="inlineStr"/>
    </row>
    <row r="22">
      <c r="A22" s="6" t="inlineStr">
        <is>
          <t>Tepelná izolace soklu a podezdívky – XPS tl. 100 mm</t>
        </is>
      </c>
      <c r="B22" t="inlineStr">
        <is>
          <t>m²</t>
        </is>
      </c>
      <c r="C22" s="11" t="n">
        <v>38.4</v>
      </c>
      <c r="D22" s="8" t="n">
        <v>420</v>
      </c>
      <c r="E22" s="8">
        <f>IF(D22="",0,C22*D22)</f>
        <v/>
      </c>
      <c r="F22" t="inlineStr">
        <is>
          <t>výška 0,8 m (0,5 m pod terén)</t>
        </is>
      </c>
    </row>
    <row r="23">
      <c r="A23" s="3" t="inlineStr">
        <is>
          <t>Celkem 2. Základy a základová deska</t>
        </is>
      </c>
      <c r="B23" t="inlineStr"/>
      <c r="C23" t="inlineStr"/>
      <c r="D23" t="inlineStr"/>
      <c r="E23" s="9">
        <f>SUM(E13:E22)</f>
        <v/>
      </c>
    </row>
    <row r="24">
      <c r="A24" s="3" t="inlineStr">
        <is>
          <t>3. Svislé konstrukce – zdivo</t>
        </is>
      </c>
    </row>
    <row r="25">
      <c r="A25" s="6" t="inlineStr">
        <is>
          <t>Obvodové zdivo – Ytong Lambda YQ P1,8-300 tl. 450 mm (599 × 249 mm)</t>
        </is>
      </c>
      <c r="B25" t="inlineStr">
        <is>
          <t>m²</t>
        </is>
      </c>
      <c r="C25" s="11" t="n">
        <v>121.6</v>
      </c>
      <c r="D25" s="8" t="n">
        <v>1750</v>
      </c>
      <c r="E25" s="8">
        <f>IF(D25="",0,C25*D25)</f>
        <v/>
      </c>
      <c r="F25" t="inlineStr">
        <is>
          <t>856 ks = 57,47 m³</t>
        </is>
      </c>
    </row>
    <row r="26">
      <c r="A26" s="6" t="inlineStr">
        <is>
          <t>Štíty (zdivo do šikmé) – Ytong Lambda YQ P1,8-300 tl. 450 mm (599 × 249 mm)</t>
        </is>
      </c>
      <c r="B26" t="inlineStr">
        <is>
          <t>m²</t>
        </is>
      </c>
      <c r="C26" s="11" t="n">
        <v>75.59999999999999</v>
      </c>
      <c r="D26" s="8" t="n">
        <v>1750</v>
      </c>
      <c r="E26" s="8">
        <f>IF(D26="",0,C26*D26)</f>
        <v/>
      </c>
      <c r="F26" t="inlineStr">
        <is>
          <t>532 ks = 35,70 m³</t>
        </is>
      </c>
    </row>
    <row r="27">
      <c r="A27" s="6" t="inlineStr">
        <is>
          <t>Vnitřní nosné zdivo – Ytong P4-500 tl. 300 mm (599 × 249 mm)</t>
        </is>
      </c>
      <c r="B27" t="inlineStr">
        <is>
          <t>m²</t>
        </is>
      </c>
      <c r="C27" s="11" t="n">
        <v>7.7</v>
      </c>
      <c r="D27" s="8" t="n">
        <v>1080</v>
      </c>
      <c r="E27" s="8">
        <f>IF(D27="",0,C27*D27)</f>
        <v/>
      </c>
      <c r="F27" t="inlineStr">
        <is>
          <t>54 ks = 2,42 m³</t>
        </is>
      </c>
    </row>
    <row r="28">
      <c r="A28" s="6" t="inlineStr">
        <is>
          <t>Příčky – Ytong Klasik P2-500 tl. 250 mm (599 × 249 mm)</t>
        </is>
      </c>
      <c r="B28" t="inlineStr">
        <is>
          <t>m²</t>
        </is>
      </c>
      <c r="C28" s="11" t="n">
        <v>69.90000000000001</v>
      </c>
      <c r="D28" s="8" t="n">
        <v>800</v>
      </c>
      <c r="E28" s="8">
        <f>IF(D28="",0,C28*D28)</f>
        <v/>
      </c>
      <c r="F28" t="inlineStr">
        <is>
          <t>492 ks = 18,36 m³</t>
        </is>
      </c>
    </row>
    <row r="29">
      <c r="A29" s="6" t="inlineStr">
        <is>
          <t>Příčky – Ytong Klasik P2-500 tl. 150 mm (599 × 249 mm)</t>
        </is>
      </c>
      <c r="B29" t="inlineStr">
        <is>
          <t>m²</t>
        </is>
      </c>
      <c r="C29" s="11" t="n">
        <v>62</v>
      </c>
      <c r="D29" s="8" t="n">
        <v>480</v>
      </c>
      <c r="E29" s="8">
        <f>IF(D29="",0,C29*D29)</f>
        <v/>
      </c>
      <c r="F29" t="inlineStr">
        <is>
          <t>436 ks = 9,76 m³</t>
        </is>
      </c>
    </row>
    <row r="30">
      <c r="A30" s="6" t="inlineStr">
        <is>
          <t>Příčky – Ytong Klasik P2-500 tl. 100 mm (599 × 249 mm)</t>
        </is>
      </c>
      <c r="B30" t="inlineStr">
        <is>
          <t>m²</t>
        </is>
      </c>
      <c r="C30" s="11" t="n">
        <v>6.4</v>
      </c>
      <c r="D30" s="8" t="n">
        <v>320</v>
      </c>
      <c r="E30" s="8">
        <f>IF(D30="",0,C30*D30)</f>
        <v/>
      </c>
      <c r="F30" t="inlineStr">
        <is>
          <t>45 ks = 0,67 m³</t>
        </is>
      </c>
    </row>
    <row r="31">
      <c r="A31" s="6" t="inlineStr">
        <is>
          <t>Zdicí malta / lepidlo</t>
        </is>
      </c>
      <c r="B31" t="inlineStr">
        <is>
          <t>pytel 25 kg</t>
        </is>
      </c>
      <c r="C31" s="10" t="n">
        <v>100</v>
      </c>
      <c r="D31" s="8" t="n">
        <v>245</v>
      </c>
      <c r="E31" s="8">
        <f>IF(D31="",0,C31*D31)</f>
        <v/>
      </c>
      <c r="F31" t="inlineStr">
        <is>
          <t>2 488 kg (20 kg/m³ zdiva)</t>
        </is>
      </c>
    </row>
    <row r="32">
      <c r="A32" s="6" t="inlineStr">
        <is>
          <t>Zakládací malta (první řada zdiva v 1.NP)</t>
        </is>
      </c>
      <c r="B32" t="inlineStr">
        <is>
          <t>pytel 25 kg</t>
        </is>
      </c>
      <c r="C32" s="10" t="n">
        <v>43</v>
      </c>
      <c r="D32" s="8" t="n">
        <v>165</v>
      </c>
      <c r="E32" s="8">
        <f>IF(D32="",0,C32*D32)</f>
        <v/>
      </c>
      <c r="F32" t="inlineStr">
        <is>
          <t>1 074 kg (≈ 40 kg/m² ložné plochy)</t>
        </is>
      </c>
    </row>
    <row r="33">
      <c r="A33" s="6" t="inlineStr">
        <is>
          <t>Izolace proti vlhkosti pod první řadou (pás)</t>
        </is>
      </c>
      <c r="B33" t="inlineStr">
        <is>
          <t>bm</t>
        </is>
      </c>
      <c r="C33" s="11" t="n">
        <v>84.90000000000001</v>
      </c>
      <c r="D33" s="8" t="n">
        <v>28</v>
      </c>
      <c r="E33" s="8">
        <f>IF(D33="",0,C33*D33)</f>
        <v/>
      </c>
      <c r="F33" t="inlineStr"/>
    </row>
    <row r="34">
      <c r="A34" s="3" t="inlineStr">
        <is>
          <t>Celkem 3. Svislé konstrukce – zdivo</t>
        </is>
      </c>
      <c r="B34" t="inlineStr"/>
      <c r="C34" t="inlineStr"/>
      <c r="D34" t="inlineStr"/>
      <c r="E34" s="9">
        <f>SUM(E25:E33)</f>
        <v/>
      </c>
    </row>
    <row r="35">
      <c r="A35" s="3" t="inlineStr">
        <is>
          <t>4. Překlady</t>
        </is>
      </c>
    </row>
    <row r="36">
      <c r="A36" s="6" t="inlineStr">
        <is>
          <t>NOP 375-1500 + tepelná izolace 75 mm</t>
        </is>
      </c>
      <c r="B36" t="inlineStr">
        <is>
          <t>ks</t>
        </is>
      </c>
      <c r="C36" s="10" t="n">
        <v>1</v>
      </c>
      <c r="D36" s="8" t="n">
        <v>1170</v>
      </c>
      <c r="E36" s="8">
        <f>IF(D36="",0,C36*D36)</f>
        <v/>
      </c>
      <c r="F36" t="inlineStr"/>
    </row>
    <row r="37">
      <c r="A37" s="6" t="inlineStr">
        <is>
          <t>NOP 375-1750 + tepelná izolace 75 mm</t>
        </is>
      </c>
      <c r="B37" t="inlineStr">
        <is>
          <t>ks</t>
        </is>
      </c>
      <c r="C37" s="10" t="n">
        <v>2</v>
      </c>
      <c r="D37" s="8" t="n">
        <v>1365</v>
      </c>
      <c r="E37" s="8">
        <f>IF(D37="",0,C37*D37)</f>
        <v/>
      </c>
      <c r="F37" t="inlineStr"/>
    </row>
    <row r="38">
      <c r="A38" s="6" t="inlineStr">
        <is>
          <t>NOP 375-2000 + tepelná izolace 75 mm</t>
        </is>
      </c>
      <c r="B38" t="inlineStr">
        <is>
          <t>ks</t>
        </is>
      </c>
      <c r="C38" s="10" t="n">
        <v>1</v>
      </c>
      <c r="D38" s="8" t="n">
        <v>1560</v>
      </c>
      <c r="E38" s="8">
        <f>IF(D38="",0,C38*D38)</f>
        <v/>
      </c>
      <c r="F38" t="inlineStr"/>
    </row>
    <row r="39">
      <c r="A39" s="6" t="inlineStr">
        <is>
          <t>Ytong překlad v příčce tl. 150 mm (nad dveřmi)</t>
        </is>
      </c>
      <c r="B39" t="inlineStr">
        <is>
          <t>ks</t>
        </is>
      </c>
      <c r="C39" s="10" t="n">
        <v>7</v>
      </c>
      <c r="D39" s="8" t="n">
        <v>380</v>
      </c>
      <c r="E39" s="8">
        <f>IF(D39="",0,C39*D39)</f>
        <v/>
      </c>
      <c r="F39" t="inlineStr"/>
    </row>
    <row r="40">
      <c r="A40" s="6" t="inlineStr">
        <is>
          <t>Ytong překlad v příčce tl. 250 mm (nad dveřmi)</t>
        </is>
      </c>
      <c r="B40" t="inlineStr">
        <is>
          <t>ks</t>
        </is>
      </c>
      <c r="C40" s="10" t="n">
        <v>6</v>
      </c>
      <c r="D40" s="8" t="n">
        <v>380</v>
      </c>
      <c r="E40" s="8">
        <f>IF(D40="",0,C40*D40)</f>
        <v/>
      </c>
      <c r="F40" t="inlineStr"/>
    </row>
    <row r="41">
      <c r="A41" s="6" t="inlineStr">
        <is>
          <t>ŽB překlad monoliticky s věncem 250 × 250 mm, dolní výztuž 2 Ø 12, třmínky Ø 6 / 150</t>
        </is>
      </c>
      <c r="B41" t="inlineStr">
        <is>
          <t>ks</t>
        </is>
      </c>
      <c r="C41" s="10" t="n">
        <v>10</v>
      </c>
      <c r="D41" s="8" t="n">
        <v>1300</v>
      </c>
      <c r="E41" s="8">
        <f>IF(D41="",0,C41*D41)</f>
        <v/>
      </c>
      <c r="F41" t="inlineStr"/>
    </row>
    <row r="42">
      <c r="A42" s="6" t="inlineStr">
        <is>
          <t>ŽB překlad monoliticky s věncem 250 × 250 mm, dolní výztuž 3 Ø 12, třmínky Ø 6 / 150</t>
        </is>
      </c>
      <c r="B42" t="inlineStr">
        <is>
          <t>ks</t>
        </is>
      </c>
      <c r="C42" s="10" t="n">
        <v>1</v>
      </c>
      <c r="D42" s="8" t="n">
        <v>1300</v>
      </c>
      <c r="E42" s="8">
        <f>IF(D42="",0,C42*D42)</f>
        <v/>
      </c>
      <c r="F42" t="inlineStr"/>
    </row>
    <row r="43">
      <c r="A43" s="6" t="inlineStr">
        <is>
          <t>ŽB překlad monoliticky s věncem 250 × 300 mm, dolní výztuž 3 Ø 12, třmínky Ø 6 / 150</t>
        </is>
      </c>
      <c r="B43" t="inlineStr">
        <is>
          <t>ks</t>
        </is>
      </c>
      <c r="C43" s="10" t="n">
        <v>1</v>
      </c>
      <c r="D43" s="8" t="n">
        <v>1300</v>
      </c>
      <c r="E43" s="8">
        <f>IF(D43="",0,C43*D43)</f>
        <v/>
      </c>
      <c r="F43" t="inlineStr"/>
    </row>
    <row r="44">
      <c r="A44" s="6" t="inlineStr">
        <is>
          <t>ŽB překlad monoliticky s věncem 250 × 400 mm, dolní výztuž 3 Ø 18, třmínky Ø 6 / 150</t>
        </is>
      </c>
      <c r="B44" t="inlineStr">
        <is>
          <t>ks</t>
        </is>
      </c>
      <c r="C44" s="10" t="n">
        <v>1</v>
      </c>
      <c r="D44" s="8" t="n">
        <v>1300</v>
      </c>
      <c r="E44" s="8">
        <f>IF(D44="",0,C44*D44)</f>
        <v/>
      </c>
      <c r="F44" t="inlineStr"/>
    </row>
    <row r="45">
      <c r="A45" s="3" t="inlineStr">
        <is>
          <t>Celkem 4. Překlady</t>
        </is>
      </c>
      <c r="B45" t="inlineStr"/>
      <c r="C45" t="inlineStr"/>
      <c r="D45" t="inlineStr"/>
      <c r="E45" s="9">
        <f>SUM(E36:E44)</f>
        <v/>
      </c>
    </row>
    <row r="46">
      <c r="A46" s="3" t="inlineStr">
        <is>
          <t>5. Věnce a stropy</t>
        </is>
      </c>
    </row>
    <row r="47">
      <c r="A47" s="6" t="inlineStr">
        <is>
          <t>ŽB věnec obvodový 250 mm, š. 300 mm – beton C25/30</t>
        </is>
      </c>
      <c r="B47" t="inlineStr">
        <is>
          <t>m³</t>
        </is>
      </c>
      <c r="C47" s="7" t="n">
        <v>6.59</v>
      </c>
      <c r="D47" s="8" t="n">
        <v>4800</v>
      </c>
      <c r="E47" s="8">
        <f>IF(D47="",0,C47*D47)</f>
        <v/>
      </c>
      <c r="F47" t="inlineStr">
        <is>
          <t>43,9 bm × 2 úrovně</t>
        </is>
      </c>
    </row>
    <row r="48">
      <c r="A48" s="6" t="inlineStr">
        <is>
          <t>ŽB věnec na vnitřních nosných zdech 250 × 250 mm – beton C25/30</t>
        </is>
      </c>
      <c r="B48" t="inlineStr">
        <is>
          <t>m³</t>
        </is>
      </c>
      <c r="C48" s="7" t="n">
        <v>0.23</v>
      </c>
      <c r="D48" s="8" t="n">
        <v>4800</v>
      </c>
      <c r="E48" s="8">
        <f>IF(D48="",0,C48*D48)</f>
        <v/>
      </c>
      <c r="F48" t="inlineStr"/>
    </row>
    <row r="49">
      <c r="A49" s="6" t="inlineStr">
        <is>
          <t>Výztuž věnců B500B (4 Ø 12 + třmínky Ø 6 á 250)</t>
        </is>
      </c>
      <c r="B49" t="inlineStr">
        <is>
          <t>kg</t>
        </is>
      </c>
      <c r="C49" s="10" t="n">
        <v>448</v>
      </c>
      <c r="D49" s="8" t="n">
        <v>30</v>
      </c>
      <c r="E49" s="8">
        <f>IF(D49="",0,C49*D49)</f>
        <v/>
      </c>
      <c r="F49" t="inlineStr">
        <is>
          <t>vč. přesahů</t>
        </is>
      </c>
    </row>
    <row r="50">
      <c r="A50" s="6" t="inlineStr">
        <is>
          <t>Věncovka Ytong 50 × 250 × 599 mm</t>
        </is>
      </c>
      <c r="B50" t="inlineStr">
        <is>
          <t>ks</t>
        </is>
      </c>
      <c r="C50" s="10" t="n">
        <v>154</v>
      </c>
      <c r="D50" s="8" t="n">
        <v>48</v>
      </c>
      <c r="E50" s="8">
        <f>IF(D50="",0,C50*D50)</f>
        <v/>
      </c>
      <c r="F50" t="inlineStr"/>
    </row>
    <row r="51">
      <c r="A51" s="6" t="inlineStr">
        <is>
          <t>Tepelná izolace věnce EPS 70F tl. 100 mm</t>
        </is>
      </c>
      <c r="B51" t="inlineStr">
        <is>
          <t>m²</t>
        </is>
      </c>
      <c r="C51" s="11" t="n">
        <v>23.1</v>
      </c>
      <c r="D51" s="8" t="n">
        <v>160</v>
      </c>
      <c r="E51" s="8">
        <f>IF(D51="",0,C51*D51)</f>
        <v/>
      </c>
      <c r="F51" t="inlineStr"/>
    </row>
    <row r="52">
      <c r="A52" s="6" t="inlineStr">
        <is>
          <t>Stropní deska ŽB monolitická tl. 280 mm – beton C25/30 XC1</t>
        </is>
      </c>
      <c r="B52" t="inlineStr">
        <is>
          <t>m³</t>
        </is>
      </c>
      <c r="C52" s="7" t="n">
        <v>29.7</v>
      </c>
      <c r="D52" s="8" t="n">
        <v>4800</v>
      </c>
      <c r="E52" s="8">
        <f>IF(D52="",0,C52*D52)</f>
        <v/>
      </c>
      <c r="F52" t="inlineStr">
        <is>
          <t>106,1 m² (1× strop)</t>
        </is>
      </c>
    </row>
    <row r="53">
      <c r="A53" s="6" t="inlineStr">
        <is>
          <t>Výztuž stropu B500B (dolní Ø 10 á 100 oba směry + horní nad podporami)</t>
        </is>
      </c>
      <c r="B53" t="inlineStr">
        <is>
          <t>kg</t>
        </is>
      </c>
      <c r="C53" s="10" t="n">
        <v>1727</v>
      </c>
      <c r="D53" s="8" t="n">
        <v>30</v>
      </c>
      <c r="E53" s="8">
        <f>IF(D53="",0,C53*D53)</f>
        <v/>
      </c>
      <c r="F53" t="inlineStr">
        <is>
          <t>≈ 16,3 kg/m²; přesně podle výkresu výztuže</t>
        </is>
      </c>
    </row>
    <row r="54">
      <c r="A54" s="6" t="inlineStr">
        <is>
          <t>Bednění stropu (systémové, pronájem) vč. podpěr</t>
        </is>
      </c>
      <c r="B54" t="inlineStr">
        <is>
          <t>m²</t>
        </is>
      </c>
      <c r="C54" s="11" t="n">
        <v>106.1</v>
      </c>
      <c r="D54" s="8" t="n">
        <v>190</v>
      </c>
      <c r="E54" s="8">
        <f>IF(D54="",0,C54*D54)</f>
        <v/>
      </c>
      <c r="F54" t="inlineStr">
        <is>
          <t>+ čela desky 45,7 bm</t>
        </is>
      </c>
    </row>
    <row r="55">
      <c r="A55" s="3" t="inlineStr">
        <is>
          <t>Celkem 5. Věnce a stropy</t>
        </is>
      </c>
      <c r="B55" t="inlineStr"/>
      <c r="C55" t="inlineStr"/>
      <c r="D55" t="inlineStr"/>
      <c r="E55" s="9">
        <f>SUM(E47:E54)</f>
        <v/>
      </c>
    </row>
    <row r="56">
      <c r="A56" s="3" t="inlineStr">
        <is>
          <t>6. Schodiště</t>
        </is>
      </c>
    </row>
    <row r="57">
      <c r="A57" s="6" t="inlineStr">
        <is>
          <t>Schodiště ŽB monolitické, 6 stupňů, š. ramene 875 mm – beton C25/30</t>
        </is>
      </c>
      <c r="B57" t="inlineStr">
        <is>
          <t>m³</t>
        </is>
      </c>
      <c r="C57" s="7" t="n">
        <v>0.36</v>
      </c>
      <c r="D57" s="8" t="n">
        <v>4800</v>
      </c>
      <c r="E57" s="8">
        <f>IF(D57="",0,C57*D57)</f>
        <v/>
      </c>
      <c r="F57" t="inlineStr"/>
    </row>
    <row r="58">
      <c r="A58" s="6" t="inlineStr">
        <is>
          <t>Výztuž schodiště B500B</t>
        </is>
      </c>
      <c r="B58" t="inlineStr">
        <is>
          <t>kg</t>
        </is>
      </c>
      <c r="C58" s="10" t="n">
        <v>40</v>
      </c>
      <c r="D58" s="8" t="n">
        <v>30</v>
      </c>
      <c r="E58" s="8">
        <f>IF(D58="",0,C58*D58)</f>
        <v/>
      </c>
      <c r="F58" t="inlineStr">
        <is>
          <t>≈ 110 kg/m³</t>
        </is>
      </c>
    </row>
    <row r="59">
      <c r="A59" s="6" t="inlineStr">
        <is>
          <t>Schodiště ŽB monolitické, 9 stupňů, š. ramene 875 mm – beton C25/30</t>
        </is>
      </c>
      <c r="B59" t="inlineStr">
        <is>
          <t>m³</t>
        </is>
      </c>
      <c r="C59" s="7" t="n">
        <v>0.54</v>
      </c>
      <c r="D59" s="8" t="n">
        <v>4800</v>
      </c>
      <c r="E59" s="8">
        <f>IF(D59="",0,C59*D59)</f>
        <v/>
      </c>
      <c r="F59" t="inlineStr"/>
    </row>
    <row r="60">
      <c r="A60" s="6" t="inlineStr">
        <is>
          <t>Výztuž schodiště B500B (2)</t>
        </is>
      </c>
      <c r="B60" t="inlineStr">
        <is>
          <t>kg</t>
        </is>
      </c>
      <c r="C60" s="10" t="n">
        <v>60</v>
      </c>
      <c r="D60" s="8" t="n">
        <v>30</v>
      </c>
      <c r="E60" s="8">
        <f>IF(D60="",0,C60*D60)</f>
        <v/>
      </c>
      <c r="F60" t="inlineStr">
        <is>
          <t>≈ 110 kg/m³</t>
        </is>
      </c>
    </row>
    <row r="61">
      <c r="A61" s="3" t="inlineStr">
        <is>
          <t>Celkem 6. Schodiště</t>
        </is>
      </c>
      <c r="B61" t="inlineStr"/>
      <c r="C61" t="inlineStr"/>
      <c r="D61" t="inlineStr"/>
      <c r="E61" s="9">
        <f>SUM(E57:E60)</f>
        <v/>
      </c>
    </row>
    <row r="62">
      <c r="A62" s="3" t="inlineStr">
        <is>
          <t>7. Krov a střecha</t>
        </is>
      </c>
    </row>
    <row r="63">
      <c r="A63" s="6" t="inlineStr">
        <is>
          <t>Krokve C24 80 × 160 mm á 900 mm</t>
        </is>
      </c>
      <c r="B63" t="inlineStr">
        <is>
          <t>m³</t>
        </is>
      </c>
      <c r="C63" s="7" t="n">
        <v>2.58</v>
      </c>
      <c r="D63" s="8" t="n">
        <v>11500</v>
      </c>
      <c r="E63" s="8">
        <f>IF(D63="",0,C63*D63)</f>
        <v/>
      </c>
      <c r="F63" t="inlineStr">
        <is>
          <t>201 bm vč. nárožních</t>
        </is>
      </c>
    </row>
    <row r="64">
      <c r="A64" s="6" t="inlineStr">
        <is>
          <t>Pozednice C24 140 × 160 mm</t>
        </is>
      </c>
      <c r="B64" t="inlineStr">
        <is>
          <t>m³</t>
        </is>
      </c>
      <c r="C64" s="7" t="n">
        <v>0.44</v>
      </c>
      <c r="D64" s="8" t="n">
        <v>11500</v>
      </c>
      <c r="E64" s="8">
        <f>IF(D64="",0,C64*D64)</f>
        <v/>
      </c>
      <c r="F64" t="inlineStr">
        <is>
          <t>18,9 bm; kotvy do věnce M12 á 1 m: 19 ks</t>
        </is>
      </c>
    </row>
    <row r="65">
      <c r="A65" s="6" t="inlineStr">
        <is>
          <t>Vaznice C24 160 × 200 mm</t>
        </is>
      </c>
      <c r="B65" t="inlineStr">
        <is>
          <t>m³</t>
        </is>
      </c>
      <c r="C65" s="7" t="n">
        <v>0.6</v>
      </c>
      <c r="D65" s="8" t="n">
        <v>11500</v>
      </c>
      <c r="E65" s="8">
        <f>IF(D65="",0,C65*D65)</f>
        <v/>
      </c>
      <c r="F65" t="inlineStr">
        <is>
          <t>18,9 bm</t>
        </is>
      </c>
    </row>
    <row r="66">
      <c r="A66" s="6" t="inlineStr">
        <is>
          <t>Sloupky C24 120 × 120 mm, výška 2,4 m</t>
        </is>
      </c>
      <c r="B66" t="inlineStr">
        <is>
          <t>m³</t>
        </is>
      </c>
      <c r="C66" s="7" t="n">
        <v>0.28</v>
      </c>
      <c r="D66" s="8" t="n">
        <v>11500</v>
      </c>
      <c r="E66" s="8">
        <f>IF(D66="",0,C66*D66)</f>
        <v/>
      </c>
      <c r="F66" t="inlineStr">
        <is>
          <t>8 ks</t>
        </is>
      </c>
    </row>
    <row r="67">
      <c r="A67" s="6" t="inlineStr">
        <is>
          <t>Kleštiny 2 × 80 × 180 mm a pásky 120 × 120 mm</t>
        </is>
      </c>
      <c r="B67" t="inlineStr">
        <is>
          <t>m³</t>
        </is>
      </c>
      <c r="C67" s="7" t="n">
        <v>1.68</v>
      </c>
      <c r="D67" s="8" t="n">
        <v>11500</v>
      </c>
      <c r="E67" s="8">
        <f>IF(D67="",0,C67*D67)</f>
        <v/>
      </c>
      <c r="F67" t="inlineStr"/>
    </row>
    <row r="68">
      <c r="A68" s="6" t="inlineStr">
        <is>
          <t>Kontralatě 40 × 60 mm</t>
        </is>
      </c>
      <c r="B68" t="inlineStr">
        <is>
          <t>bm</t>
        </is>
      </c>
      <c r="C68" s="11" t="n">
        <v>201.4</v>
      </c>
      <c r="D68" s="8" t="n">
        <v>28</v>
      </c>
      <c r="E68" s="8">
        <f>IF(D68="",0,C68*D68)</f>
        <v/>
      </c>
      <c r="F68" t="inlineStr"/>
    </row>
    <row r="69">
      <c r="A69" s="6" t="inlineStr">
        <is>
          <t>Střešní latě 40 × 60 mm (rozteč 330 mm)</t>
        </is>
      </c>
      <c r="B69" t="inlineStr">
        <is>
          <t>bm</t>
        </is>
      </c>
      <c r="C69" s="11" t="n">
        <v>549.3</v>
      </c>
      <c r="D69" s="8" t="n">
        <v>28</v>
      </c>
      <c r="E69" s="8">
        <f>IF(D69="",0,C69*D69)</f>
        <v/>
      </c>
      <c r="F69" t="inlineStr"/>
    </row>
    <row r="70">
      <c r="A70" s="6" t="inlineStr">
        <is>
          <t>Pojistná hydroizolace – difuzní fólie (sd ≤ 0,02 m)</t>
        </is>
      </c>
      <c r="B70" t="inlineStr">
        <is>
          <t>m²</t>
        </is>
      </c>
      <c r="C70" s="11" t="n">
        <v>198.5</v>
      </c>
      <c r="D70" s="8" t="n">
        <v>45</v>
      </c>
      <c r="E70" s="8">
        <f>IF(D70="",0,C70*D70)</f>
        <v/>
      </c>
      <c r="F70" t="inlineStr"/>
    </row>
    <row r="71">
      <c r="A71" s="6" t="inlineStr">
        <is>
          <t>Krytina – betonová taška</t>
        </is>
      </c>
      <c r="B71" t="inlineStr">
        <is>
          <t>m²</t>
        </is>
      </c>
      <c r="C71" s="11" t="n">
        <v>181.3</v>
      </c>
      <c r="D71" s="8" t="n">
        <v>300</v>
      </c>
      <c r="E71" s="8">
        <f>IF(D71="",0,C71*D71)</f>
        <v/>
      </c>
      <c r="F71" t="inlineStr">
        <is>
          <t>≈ 1 813 ks (10 ks/m²)</t>
        </is>
      </c>
    </row>
    <row r="72">
      <c r="A72" s="6" t="inlineStr">
        <is>
          <t>Hřebenáče (2,5 ks/bm) vč. větracího pásu</t>
        </is>
      </c>
      <c r="B72" t="inlineStr">
        <is>
          <t>ks</t>
        </is>
      </c>
      <c r="C72" s="10" t="n">
        <v>26</v>
      </c>
      <c r="D72" s="8" t="n">
        <v>78</v>
      </c>
      <c r="E72" s="8">
        <f>IF(D72="",0,C72*D72)</f>
        <v/>
      </c>
      <c r="F72" t="inlineStr">
        <is>
          <t>hřeben 10,2 bm</t>
        </is>
      </c>
    </row>
    <row r="73">
      <c r="A73" s="6" t="inlineStr">
        <is>
          <t>Krajové (štítové) tašky</t>
        </is>
      </c>
      <c r="B73" t="inlineStr">
        <is>
          <t>ks</t>
        </is>
      </c>
      <c r="C73" s="10" t="n">
        <v>112</v>
      </c>
      <c r="D73" s="8" t="n">
        <v>115</v>
      </c>
      <c r="E73" s="8">
        <f>IF(D73="",0,C73*D73)</f>
        <v/>
      </c>
      <c r="F73" t="inlineStr"/>
    </row>
    <row r="74">
      <c r="A74" s="6" t="inlineStr">
        <is>
          <t>Podokapní žlab r.š. 333 mm</t>
        </is>
      </c>
      <c r="B74" t="inlineStr">
        <is>
          <t>bm</t>
        </is>
      </c>
      <c r="C74" s="11" t="n">
        <v>21.5</v>
      </c>
      <c r="D74" s="8" t="n">
        <v>360</v>
      </c>
      <c r="E74" s="8">
        <f>IF(D74="",0,C74*D74)</f>
        <v/>
      </c>
      <c r="F74" t="inlineStr"/>
    </row>
    <row r="75">
      <c r="A75" s="6" t="inlineStr">
        <is>
          <t>Svody Ø 100 mm</t>
        </is>
      </c>
      <c r="B75" t="inlineStr">
        <is>
          <t>bm</t>
        </is>
      </c>
      <c r="C75" s="11" t="n">
        <v>13.6</v>
      </c>
      <c r="D75" s="8" t="n">
        <v>420</v>
      </c>
      <c r="E75" s="8">
        <f>IF(D75="",0,C75*D75)</f>
        <v/>
      </c>
      <c r="F75" t="inlineStr">
        <is>
          <t>3 ks</t>
        </is>
      </c>
    </row>
    <row r="76">
      <c r="A76" s="6" t="inlineStr">
        <is>
          <t>Oplechování (okapnice, lemování prostupů)</t>
        </is>
      </c>
      <c r="B76" t="inlineStr">
        <is>
          <t>bm</t>
        </is>
      </c>
      <c r="C76" s="11" t="n">
        <v>26.5</v>
      </c>
      <c r="D76" s="8" t="n">
        <v>450</v>
      </c>
      <c r="E76" s="8">
        <f>IF(D76="",0,C76*D76)</f>
        <v/>
      </c>
      <c r="F76" t="inlineStr"/>
    </row>
    <row r="77">
      <c r="A77" s="6" t="inlineStr">
        <is>
          <t>Podbití přesahů (palubky / cementovláknité desky)</t>
        </is>
      </c>
      <c r="B77" t="inlineStr">
        <is>
          <t>m²</t>
        </is>
      </c>
      <c r="C77" s="11" t="n">
        <v>19.7</v>
      </c>
      <c r="D77" s="8" t="n">
        <v>650</v>
      </c>
      <c r="E77" s="8">
        <f>IF(D77="",0,C77*D77)</f>
        <v/>
      </c>
      <c r="F77" t="inlineStr"/>
    </row>
    <row r="78">
      <c r="A78" s="6" t="inlineStr">
        <is>
          <t>Tepelná izolace mezi krokve – minerální vata 220 mm</t>
        </is>
      </c>
      <c r="B78" t="inlineStr">
        <is>
          <t>m²</t>
        </is>
      </c>
      <c r="C78" s="11" t="n">
        <v>156.8</v>
      </c>
      <c r="D78" s="8" t="n">
        <v>275</v>
      </c>
      <c r="E78" s="8">
        <f>IF(D78="",0,C78*D78)</f>
        <v/>
      </c>
      <c r="F78" t="inlineStr"/>
    </row>
    <row r="79">
      <c r="A79" s="6" t="inlineStr">
        <is>
          <t>Tepelná izolace pod krokve – minerální vata 80 mm</t>
        </is>
      </c>
      <c r="B79" t="inlineStr">
        <is>
          <t>m²</t>
        </is>
      </c>
      <c r="C79" s="11" t="n">
        <v>156.8</v>
      </c>
      <c r="D79" s="8" t="n">
        <v>100</v>
      </c>
      <c r="E79" s="8">
        <f>IF(D79="",0,C79*D79)</f>
        <v/>
      </c>
      <c r="F79" t="inlineStr"/>
    </row>
    <row r="80">
      <c r="A80" s="6" t="inlineStr">
        <is>
          <t>Parozábrana (sd ≥ 100 m) vč. pásek a tmelu</t>
        </is>
      </c>
      <c r="B80" t="inlineStr">
        <is>
          <t>m²</t>
        </is>
      </c>
      <c r="C80" s="11" t="n">
        <v>171.7</v>
      </c>
      <c r="D80" s="8" t="n">
        <v>45</v>
      </c>
      <c r="E80" s="8">
        <f>IF(D80="",0,C80*D80)</f>
        <v/>
      </c>
      <c r="F80" t="inlineStr"/>
    </row>
    <row r="81">
      <c r="A81" s="6" t="inlineStr">
        <is>
          <t>SDK podhled podkroví (rošt CD + desky 12,5 mm)</t>
        </is>
      </c>
      <c r="B81" t="inlineStr">
        <is>
          <t>m²</t>
        </is>
      </c>
      <c r="C81" s="11" t="n">
        <v>149.3</v>
      </c>
      <c r="D81" s="8" t="n">
        <v>320</v>
      </c>
      <c r="E81" s="8">
        <f>IF(D81="",0,C81*D81)</f>
        <v/>
      </c>
      <c r="F81" t="inlineStr"/>
    </row>
    <row r="82">
      <c r="A82" s="3" t="inlineStr">
        <is>
          <t>Celkem 7. Krov a střecha</t>
        </is>
      </c>
      <c r="B82" t="inlineStr"/>
      <c r="C82" t="inlineStr"/>
      <c r="D82" t="inlineStr"/>
      <c r="E82" s="9">
        <f>SUM(E63:E81)</f>
        <v/>
      </c>
    </row>
    <row r="83">
      <c r="A83" s="3" t="inlineStr">
        <is>
          <t>8. Okna a dveře</t>
        </is>
      </c>
    </row>
    <row r="84">
      <c r="A84" s="6" t="inlineStr">
        <is>
          <t>Balkonové / terasové dveře, trojsklo 800 × 2100 mm</t>
        </is>
      </c>
      <c r="B84" t="inlineStr">
        <is>
          <t>ks</t>
        </is>
      </c>
      <c r="C84" s="10" t="n">
        <v>1</v>
      </c>
      <c r="D84" s="8" t="n">
        <v>8669</v>
      </c>
      <c r="E84" s="8">
        <f>IF(D84="",0,C84*D84)</f>
        <v/>
      </c>
      <c r="F84" t="inlineStr"/>
    </row>
    <row r="85">
      <c r="A85" s="6" t="inlineStr">
        <is>
          <t>Balkonové / terasové dveře, trojsklo 2900 × 2300 mm</t>
        </is>
      </c>
      <c r="B85" t="inlineStr">
        <is>
          <t>ks</t>
        </is>
      </c>
      <c r="C85" s="10" t="n">
        <v>1</v>
      </c>
      <c r="D85" s="8" t="n">
        <v>34417</v>
      </c>
      <c r="E85" s="8">
        <f>IF(D85="",0,C85*D85)</f>
        <v/>
      </c>
      <c r="F85" t="inlineStr"/>
    </row>
    <row r="86">
      <c r="A86" s="6" t="inlineStr">
        <is>
          <t>Okno plastové, izolační trojsklo (Uw ≤ 0,9) 720 × 1900 mm</t>
        </is>
      </c>
      <c r="B86" t="inlineStr">
        <is>
          <t>ks</t>
        </is>
      </c>
      <c r="C86" s="10" t="n">
        <v>1</v>
      </c>
      <c r="D86" s="8" t="n">
        <v>6500</v>
      </c>
      <c r="E86" s="8">
        <f>IF(D86="",0,C86*D86)</f>
        <v/>
      </c>
      <c r="F86" t="inlineStr"/>
    </row>
    <row r="87">
      <c r="A87" s="6" t="inlineStr">
        <is>
          <t>Okno plastové, izolační trojsklo (Uw ≤ 0,9) 730 × 1900 mm</t>
        </is>
      </c>
      <c r="B87" t="inlineStr">
        <is>
          <t>ks</t>
        </is>
      </c>
      <c r="C87" s="10" t="n">
        <v>1</v>
      </c>
      <c r="D87" s="8" t="n">
        <v>6500</v>
      </c>
      <c r="E87" s="8">
        <f>IF(D87="",0,C87*D87)</f>
        <v/>
      </c>
      <c r="F87" t="inlineStr"/>
    </row>
    <row r="88">
      <c r="A88" s="6" t="inlineStr">
        <is>
          <t>Okno plastové, izolační trojsklo (Uw ≤ 0,9) 850 × 550 mm</t>
        </is>
      </c>
      <c r="B88" t="inlineStr">
        <is>
          <t>ks</t>
        </is>
      </c>
      <c r="C88" s="10" t="n">
        <v>1</v>
      </c>
      <c r="D88" s="8" t="n">
        <v>6500</v>
      </c>
      <c r="E88" s="8">
        <f>IF(D88="",0,C88*D88)</f>
        <v/>
      </c>
      <c r="F88" t="inlineStr"/>
    </row>
    <row r="89">
      <c r="A89" s="6" t="inlineStr">
        <is>
          <t>Okno plastové, izolační trojsklo (Uw ≤ 0,9) 900 × 550 mm</t>
        </is>
      </c>
      <c r="B89" t="inlineStr">
        <is>
          <t>ks</t>
        </is>
      </c>
      <c r="C89" s="10" t="n">
        <v>2</v>
      </c>
      <c r="D89" s="8" t="n">
        <v>6500</v>
      </c>
      <c r="E89" s="8">
        <f>IF(D89="",0,C89*D89)</f>
        <v/>
      </c>
      <c r="F89" t="inlineStr"/>
    </row>
    <row r="90">
      <c r="A90" s="6" t="inlineStr">
        <is>
          <t>Okno plastové, izolační trojsklo (Uw ≤ 0,9) 910 × 1900 mm</t>
        </is>
      </c>
      <c r="B90" t="inlineStr">
        <is>
          <t>ks</t>
        </is>
      </c>
      <c r="C90" s="10" t="n">
        <v>1</v>
      </c>
      <c r="D90" s="8" t="n">
        <v>7435</v>
      </c>
      <c r="E90" s="8">
        <f>IF(D90="",0,C90*D90)</f>
        <v/>
      </c>
      <c r="F90" t="inlineStr"/>
    </row>
    <row r="91">
      <c r="A91" s="6" t="inlineStr">
        <is>
          <t>Okno plastové, izolační trojsklo (Uw ≤ 0,9) 920 × 1900 mm</t>
        </is>
      </c>
      <c r="B91" t="inlineStr">
        <is>
          <t>ks</t>
        </is>
      </c>
      <c r="C91" s="10" t="n">
        <v>1</v>
      </c>
      <c r="D91" s="8" t="n">
        <v>7516</v>
      </c>
      <c r="E91" s="8">
        <f>IF(D91="",0,C91*D91)</f>
        <v/>
      </c>
      <c r="F91" t="inlineStr"/>
    </row>
    <row r="92">
      <c r="A92" s="6" t="inlineStr">
        <is>
          <t>Okno plastové, izolační trojsklo (Uw ≤ 0,9) 1050 × 1200 mm</t>
        </is>
      </c>
      <c r="B92" t="inlineStr">
        <is>
          <t>ks</t>
        </is>
      </c>
      <c r="C92" s="10" t="n">
        <v>1</v>
      </c>
      <c r="D92" s="8" t="n">
        <v>6500</v>
      </c>
      <c r="E92" s="8">
        <f>IF(D92="",0,C92*D92)</f>
        <v/>
      </c>
      <c r="F92" t="inlineStr"/>
    </row>
    <row r="93">
      <c r="A93" s="6" t="inlineStr">
        <is>
          <t>Okno plastové, izolační trojsklo (Uw ≤ 0,9) 1200 × 1200 mm</t>
        </is>
      </c>
      <c r="B93" t="inlineStr">
        <is>
          <t>ks</t>
        </is>
      </c>
      <c r="C93" s="10" t="n">
        <v>2</v>
      </c>
      <c r="D93" s="8" t="n">
        <v>6500</v>
      </c>
      <c r="E93" s="8">
        <f>IF(D93="",0,C93*D93)</f>
        <v/>
      </c>
      <c r="F93" t="inlineStr"/>
    </row>
    <row r="94">
      <c r="A94" s="6" t="inlineStr">
        <is>
          <t>Okno plastové, izolační trojsklo (Uw ≤ 0,9) 1200 × 1250 mm</t>
        </is>
      </c>
      <c r="B94" t="inlineStr">
        <is>
          <t>ks</t>
        </is>
      </c>
      <c r="C94" s="10" t="n">
        <v>1</v>
      </c>
      <c r="D94" s="8" t="n">
        <v>6500</v>
      </c>
      <c r="E94" s="8">
        <f>IF(D94="",0,C94*D94)</f>
        <v/>
      </c>
      <c r="F94" t="inlineStr"/>
    </row>
    <row r="95">
      <c r="A95" s="6" t="inlineStr">
        <is>
          <t>Okno plastové, izolační trojsklo (Uw ≤ 0,9) 1200 × 1400 mm</t>
        </is>
      </c>
      <c r="B95" t="inlineStr">
        <is>
          <t>ks</t>
        </is>
      </c>
      <c r="C95" s="10" t="n">
        <v>1</v>
      </c>
      <c r="D95" s="8" t="n">
        <v>7224</v>
      </c>
      <c r="E95" s="8">
        <f>IF(D95="",0,C95*D95)</f>
        <v/>
      </c>
      <c r="F95" t="inlineStr"/>
    </row>
    <row r="96">
      <c r="A96" s="6" t="inlineStr">
        <is>
          <t>Okno plastové, izolační trojsklo (Uw ≤ 0,9) 1500 × 1300 mm</t>
        </is>
      </c>
      <c r="B96" t="inlineStr">
        <is>
          <t>ks</t>
        </is>
      </c>
      <c r="C96" s="10" t="n">
        <v>1</v>
      </c>
      <c r="D96" s="8" t="n">
        <v>8385</v>
      </c>
      <c r="E96" s="8">
        <f>IF(D96="",0,C96*D96)</f>
        <v/>
      </c>
      <c r="F96" t="inlineStr"/>
    </row>
    <row r="97">
      <c r="A97" s="6" t="inlineStr">
        <is>
          <t>Okno plastové, izolační trojsklo (Uw ≤ 0,9) 1800 × 1500 mm</t>
        </is>
      </c>
      <c r="B97" t="inlineStr">
        <is>
          <t>ks</t>
        </is>
      </c>
      <c r="C97" s="10" t="n">
        <v>1</v>
      </c>
      <c r="D97" s="8" t="n">
        <v>11610</v>
      </c>
      <c r="E97" s="8">
        <f>IF(D97="",0,C97*D97)</f>
        <v/>
      </c>
      <c r="F97" t="inlineStr"/>
    </row>
    <row r="98">
      <c r="A98" s="6" t="inlineStr">
        <is>
          <t>Vnitřní dveře (křídlo + obložková zárubeň) 700 × 1600 mm</t>
        </is>
      </c>
      <c r="B98" t="inlineStr">
        <is>
          <t>ks</t>
        </is>
      </c>
      <c r="C98" s="10" t="n">
        <v>1</v>
      </c>
      <c r="D98" s="8" t="n">
        <v>6500</v>
      </c>
      <c r="E98" s="8">
        <f>IF(D98="",0,C98*D98)</f>
        <v/>
      </c>
      <c r="F98" t="inlineStr"/>
    </row>
    <row r="99">
      <c r="A99" s="6" t="inlineStr">
        <is>
          <t>Vnitřní dveře (křídlo + obložková zárubeň) 700 × 1970 mm</t>
        </is>
      </c>
      <c r="B99" t="inlineStr">
        <is>
          <t>ks</t>
        </is>
      </c>
      <c r="C99" s="10" t="n">
        <v>1</v>
      </c>
      <c r="D99" s="8" t="n">
        <v>6500</v>
      </c>
      <c r="E99" s="8">
        <f>IF(D99="",0,C99*D99)</f>
        <v/>
      </c>
      <c r="F99" t="inlineStr"/>
    </row>
    <row r="100">
      <c r="A100" s="6" t="inlineStr">
        <is>
          <t>Vnitřní dveře (křídlo + obložková zárubeň) 800 × 1970 mm</t>
        </is>
      </c>
      <c r="B100" t="inlineStr">
        <is>
          <t>ks</t>
        </is>
      </c>
      <c r="C100" s="10" t="n">
        <v>8</v>
      </c>
      <c r="D100" s="8" t="n">
        <v>6500</v>
      </c>
      <c r="E100" s="8">
        <f>IF(D100="",0,C100*D100)</f>
        <v/>
      </c>
      <c r="F100" t="inlineStr"/>
    </row>
    <row r="101">
      <c r="A101" s="6" t="inlineStr">
        <is>
          <t>Vnitřní dveře (křídlo + obložková zárubeň) 800 × 2200 mm</t>
        </is>
      </c>
      <c r="B101" t="inlineStr">
        <is>
          <t>ks</t>
        </is>
      </c>
      <c r="C101" s="10" t="n">
        <v>1</v>
      </c>
      <c r="D101" s="8" t="n">
        <v>6500</v>
      </c>
      <c r="E101" s="8">
        <f>IF(D101="",0,C101*D101)</f>
        <v/>
      </c>
      <c r="F101" t="inlineStr"/>
    </row>
    <row r="102">
      <c r="A102" s="6" t="inlineStr">
        <is>
          <t>Vnitřní dveře (křídlo + obložková zárubeň) 900 × 1970 mm</t>
        </is>
      </c>
      <c r="B102" t="inlineStr">
        <is>
          <t>ks</t>
        </is>
      </c>
      <c r="C102" s="10" t="n">
        <v>1</v>
      </c>
      <c r="D102" s="8" t="n">
        <v>6500</v>
      </c>
      <c r="E102" s="8">
        <f>IF(D102="",0,C102*D102)</f>
        <v/>
      </c>
      <c r="F102" t="inlineStr"/>
    </row>
    <row r="103">
      <c r="A103" s="6" t="inlineStr">
        <is>
          <t>Vnitřní dveře (křídlo + obložková zárubeň) 1200 × 2100 mm</t>
        </is>
      </c>
      <c r="B103" t="inlineStr">
        <is>
          <t>ks</t>
        </is>
      </c>
      <c r="C103" s="10" t="n">
        <v>1</v>
      </c>
      <c r="D103" s="8" t="n">
        <v>6500</v>
      </c>
      <c r="E103" s="8">
        <f>IF(D103="",0,C103*D103)</f>
        <v/>
      </c>
      <c r="F103" t="inlineStr"/>
    </row>
    <row r="104">
      <c r="A104" s="6" t="inlineStr">
        <is>
          <t>Vstupní dveře (Ud ≤ 1,2) 900 × 2100 mm</t>
        </is>
      </c>
      <c r="B104" t="inlineStr">
        <is>
          <t>ks</t>
        </is>
      </c>
      <c r="C104" s="10" t="n">
        <v>1</v>
      </c>
      <c r="D104" s="8" t="n">
        <v>48000</v>
      </c>
      <c r="E104" s="8">
        <f>IF(D104="",0,C104*D104)</f>
        <v/>
      </c>
      <c r="F104" t="inlineStr"/>
    </row>
    <row r="105">
      <c r="A105" s="6" t="inlineStr">
        <is>
          <t>Vnější parapety (Al tažené)</t>
        </is>
      </c>
      <c r="B105" t="inlineStr">
        <is>
          <t>bm</t>
        </is>
      </c>
      <c r="C105" s="11" t="n">
        <v>15.8</v>
      </c>
      <c r="D105" s="8" t="n">
        <v>360</v>
      </c>
      <c r="E105" s="8">
        <f>IF(D105="",0,C105*D105)</f>
        <v/>
      </c>
      <c r="F105" t="inlineStr"/>
    </row>
    <row r="106">
      <c r="A106" s="6" t="inlineStr">
        <is>
          <t>Vnitřní parapety</t>
        </is>
      </c>
      <c r="B106" t="inlineStr">
        <is>
          <t>bm</t>
        </is>
      </c>
      <c r="C106" s="11" t="n">
        <v>16.5</v>
      </c>
      <c r="D106" s="8" t="n">
        <v>480</v>
      </c>
      <c r="E106" s="8">
        <f>IF(D106="",0,C106*D106)</f>
        <v/>
      </c>
      <c r="F106" t="inlineStr"/>
    </row>
    <row r="107">
      <c r="A107" s="6" t="inlineStr">
        <is>
          <t>Připojovací spára – parotěsná a difuzní páska, PUR pěna</t>
        </is>
      </c>
      <c r="B107" t="inlineStr">
        <is>
          <t>bm</t>
        </is>
      </c>
      <c r="C107" s="11" t="n">
        <v>89</v>
      </c>
      <c r="D107" s="8" t="n">
        <v>70</v>
      </c>
      <c r="E107" s="8">
        <f>IF(D107="",0,C107*D107)</f>
        <v/>
      </c>
      <c r="F107" t="inlineStr"/>
    </row>
    <row r="108">
      <c r="A108" s="3" t="inlineStr">
        <is>
          <t>Celkem 8. Okna a dveře</t>
        </is>
      </c>
      <c r="B108" t="inlineStr"/>
      <c r="C108" t="inlineStr"/>
      <c r="D108" t="inlineStr"/>
      <c r="E108" s="9">
        <f>SUM(E84:E107)</f>
        <v/>
      </c>
    </row>
    <row r="109">
      <c r="A109" s="3" t="inlineStr">
        <is>
          <t>9. Omítky, podlahy, izolace podlahy</t>
        </is>
      </c>
    </row>
    <row r="110">
      <c r="A110" s="6" t="inlineStr">
        <is>
          <t>Vnější omítka silikonová (vč. podkladní vrstvy)</t>
        </is>
      </c>
      <c r="B110" t="inlineStr">
        <is>
          <t>m²</t>
        </is>
      </c>
      <c r="C110" s="11" t="n">
        <v>243.5</v>
      </c>
      <c r="D110" s="8" t="n">
        <v>360</v>
      </c>
      <c r="E110" s="8">
        <f>IF(D110="",0,C110*D110)</f>
        <v/>
      </c>
      <c r="F110" t="inlineStr">
        <is>
          <t>vč. štítů</t>
        </is>
      </c>
    </row>
    <row r="111">
      <c r="A111" s="6" t="inlineStr">
        <is>
          <t>Vnitřní omítka stěn – sádrová / vápenosádrová tl. 10 mm</t>
        </is>
      </c>
      <c r="B111" t="inlineStr">
        <is>
          <t>m²</t>
        </is>
      </c>
      <c r="C111" s="11" t="n">
        <v>418.1</v>
      </c>
      <c r="D111" s="8" t="n">
        <v>95</v>
      </c>
      <c r="E111" s="8">
        <f>IF(D111="",0,C111*D111)</f>
        <v/>
      </c>
      <c r="F111" t="inlineStr"/>
    </row>
    <row r="112">
      <c r="A112" s="6" t="inlineStr">
        <is>
          <t>Omítka stropů (štuk / sádrová stěrka)</t>
        </is>
      </c>
      <c r="B112" t="inlineStr">
        <is>
          <t>m²</t>
        </is>
      </c>
      <c r="C112" s="11" t="n">
        <v>99.8</v>
      </c>
      <c r="D112" s="8" t="n">
        <v>95</v>
      </c>
      <c r="E112" s="8">
        <f>IF(D112="",0,C112*D112)</f>
        <v/>
      </c>
      <c r="F112" t="inlineStr"/>
    </row>
    <row r="113">
      <c r="A113" s="6" t="inlineStr">
        <is>
          <t>Tepelná izolace podlahy na terénu – EPS 100 S tl. 140 mm</t>
        </is>
      </c>
      <c r="B113" t="inlineStr">
        <is>
          <t>m²</t>
        </is>
      </c>
      <c r="C113" s="11" t="n">
        <v>104.8</v>
      </c>
      <c r="D113" s="8" t="n">
        <v>322</v>
      </c>
      <c r="E113" s="8">
        <f>IF(D113="",0,C113*D113)</f>
        <v/>
      </c>
      <c r="F113" t="inlineStr">
        <is>
          <t>14,67 m³</t>
        </is>
      </c>
    </row>
    <row r="114">
      <c r="A114" s="6" t="inlineStr">
        <is>
          <t>Kročejová izolace stropu – EPS T / minerální desky tl. 40 mm</t>
        </is>
      </c>
      <c r="B114" t="inlineStr">
        <is>
          <t>m²</t>
        </is>
      </c>
      <c r="C114" s="11" t="n">
        <v>94</v>
      </c>
      <c r="D114" s="8" t="n">
        <v>120</v>
      </c>
      <c r="E114" s="8">
        <f>IF(D114="",0,C114*D114)</f>
        <v/>
      </c>
      <c r="F114" t="inlineStr"/>
    </row>
    <row r="115">
      <c r="A115" s="6" t="inlineStr">
        <is>
          <t>Separační PE fólie</t>
        </is>
      </c>
      <c r="B115" t="inlineStr">
        <is>
          <t>m²</t>
        </is>
      </c>
      <c r="C115" s="11" t="n">
        <v>208.3</v>
      </c>
      <c r="D115" s="8" t="n">
        <v>12</v>
      </c>
      <c r="E115" s="8">
        <f>IF(D115="",0,C115*D115)</f>
        <v/>
      </c>
      <c r="F115" t="inlineStr"/>
    </row>
    <row r="116">
      <c r="A116" s="6" t="inlineStr">
        <is>
          <t>Okrajový dilatační pásek</t>
        </is>
      </c>
      <c r="B116" t="inlineStr">
        <is>
          <t>bm</t>
        </is>
      </c>
      <c r="C116" s="11" t="n">
        <v>91.90000000000001</v>
      </c>
      <c r="D116" s="8" t="n">
        <v>18</v>
      </c>
      <c r="E116" s="8">
        <f>IF(D116="",0,C116*D116)</f>
        <v/>
      </c>
      <c r="F116" t="inlineStr"/>
    </row>
    <row r="117">
      <c r="A117" s="6" t="inlineStr">
        <is>
          <t>Anhydritový / cementový potěr tl. 50–65 mm</t>
        </is>
      </c>
      <c r="B117" t="inlineStr">
        <is>
          <t>m³</t>
        </is>
      </c>
      <c r="C117" s="7" t="n">
        <v>10.41</v>
      </c>
      <c r="D117" s="8" t="n">
        <v>5600</v>
      </c>
      <c r="E117" s="8">
        <f>IF(D117="",0,C117*D117)</f>
        <v/>
      </c>
      <c r="F117" t="inlineStr">
        <is>
          <t>189,4 m²</t>
        </is>
      </c>
    </row>
    <row r="118">
      <c r="A118" s="6" t="inlineStr">
        <is>
          <t>Nášlapné vrstvy – vinyl</t>
        </is>
      </c>
      <c r="B118" t="inlineStr">
        <is>
          <t>m²</t>
        </is>
      </c>
      <c r="C118" s="11" t="n">
        <v>204.5</v>
      </c>
      <c r="D118" s="8" t="n">
        <v>650</v>
      </c>
      <c r="E118" s="8">
        <f>IF(D118="",0,C118*D118)</f>
        <v/>
      </c>
      <c r="F118" t="inlineStr"/>
    </row>
    <row r="119">
      <c r="A119" s="3" t="inlineStr">
        <is>
          <t>Celkem 9. Omítky, podlahy, izolace podlahy</t>
        </is>
      </c>
      <c r="B119" t="inlineStr"/>
      <c r="C119" t="inlineStr"/>
      <c r="D119" t="inlineStr"/>
      <c r="E119" s="9">
        <f>SUM(E110:E118)</f>
        <v/>
      </c>
    </row>
    <row r="120">
      <c r="A120" s="3" t="inlineStr">
        <is>
          <t>10. Zařizovací předměty a technologie (podle půdorysů)</t>
        </is>
      </c>
    </row>
    <row r="121">
      <c r="A121" s="6" t="inlineStr">
        <is>
          <t>WC závěsné</t>
        </is>
      </c>
      <c r="B121" t="inlineStr">
        <is>
          <t>ks</t>
        </is>
      </c>
      <c r="C121" s="10" t="n">
        <v>1</v>
      </c>
      <c r="D121" s="8" t="n">
        <v>9500</v>
      </c>
      <c r="E121" s="8">
        <f>IF(D121="",0,C121*D121)</f>
        <v/>
      </c>
      <c r="F121" t="inlineStr"/>
    </row>
    <row r="122">
      <c r="A122" s="6" t="inlineStr">
        <is>
          <t>Bidet</t>
        </is>
      </c>
      <c r="B122" t="inlineStr">
        <is>
          <t>ks</t>
        </is>
      </c>
      <c r="C122" s="10" t="n">
        <v>1</v>
      </c>
      <c r="D122" s="8" t="n">
        <v>6500</v>
      </c>
      <c r="E122" s="8">
        <f>IF(D122="",0,C122*D122)</f>
        <v/>
      </c>
      <c r="F122" t="inlineStr"/>
    </row>
    <row r="123">
      <c r="A123" s="6" t="inlineStr">
        <is>
          <t>Kuchyňská linka – dřez</t>
        </is>
      </c>
      <c r="B123" t="inlineStr">
        <is>
          <t>ks</t>
        </is>
      </c>
      <c r="C123" s="10" t="n">
        <v>1</v>
      </c>
      <c r="D123" s="8" t="n">
        <v>3800</v>
      </c>
      <c r="E123" s="8">
        <f>IF(D123="",0,C123*D123)</f>
        <v/>
      </c>
      <c r="F123" t="inlineStr"/>
    </row>
    <row r="124">
      <c r="A124" s="6" t="inlineStr">
        <is>
          <t>Myčka</t>
        </is>
      </c>
      <c r="B124" t="inlineStr">
        <is>
          <t>ks</t>
        </is>
      </c>
      <c r="C124" s="10" t="n">
        <v>1</v>
      </c>
      <c r="D124" s="8" t="n">
        <v>0</v>
      </c>
      <c r="E124" s="8">
        <f>IF(D124="",0,C124*D124)</f>
        <v/>
      </c>
      <c r="F124" t="inlineStr"/>
    </row>
    <row r="125">
      <c r="A125" s="6" t="inlineStr">
        <is>
          <t>Pracovní deska</t>
        </is>
      </c>
      <c r="B125" t="inlineStr">
        <is>
          <t>ks</t>
        </is>
      </c>
      <c r="C125" s="10" t="n">
        <v>1</v>
      </c>
      <c r="D125" s="8" t="n"/>
      <c r="E125" s="8">
        <f>IF(D125="",0,C125*D125)</f>
        <v/>
      </c>
      <c r="F125" t="inlineStr"/>
    </row>
    <row r="126">
      <c r="A126" s="6" t="inlineStr">
        <is>
          <t>Pračka</t>
        </is>
      </c>
      <c r="B126" t="inlineStr">
        <is>
          <t>ks</t>
        </is>
      </c>
      <c r="C126" s="10" t="n">
        <v>1</v>
      </c>
      <c r="D126" s="8" t="n">
        <v>0</v>
      </c>
      <c r="E126" s="8">
        <f>IF(D126="",0,C126*D126)</f>
        <v/>
      </c>
      <c r="F126" t="inlineStr"/>
    </row>
    <row r="127">
      <c r="A127" s="6" t="inlineStr">
        <is>
          <t>Sprchový kout</t>
        </is>
      </c>
      <c r="B127" t="inlineStr">
        <is>
          <t>ks</t>
        </is>
      </c>
      <c r="C127" s="10" t="n">
        <v>1</v>
      </c>
      <c r="D127" s="8" t="n">
        <v>16000</v>
      </c>
      <c r="E127" s="8">
        <f>IF(D127="",0,C127*D127)</f>
        <v/>
      </c>
      <c r="F127" t="inlineStr"/>
    </row>
    <row r="128">
      <c r="A128" s="6" t="inlineStr">
        <is>
          <t>Umyvadlo</t>
        </is>
      </c>
      <c r="B128" t="inlineStr">
        <is>
          <t>ks</t>
        </is>
      </c>
      <c r="C128" s="10" t="n">
        <v>2</v>
      </c>
      <c r="D128" s="8" t="n">
        <v>4500</v>
      </c>
      <c r="E128" s="8">
        <f>IF(D128="",0,C128*D128)</f>
        <v/>
      </c>
      <c r="F128" t="inlineStr"/>
    </row>
    <row r="129">
      <c r="A129" s="6" t="inlineStr">
        <is>
          <t>Varná deska + digestoř</t>
        </is>
      </c>
      <c r="B129" t="inlineStr">
        <is>
          <t>ks</t>
        </is>
      </c>
      <c r="C129" s="10" t="n">
        <v>1</v>
      </c>
      <c r="D129" s="8" t="n">
        <v>0</v>
      </c>
      <c r="E129" s="8">
        <f>IF(D129="",0,C129*D129)</f>
        <v/>
      </c>
      <c r="F129" t="inlineStr"/>
    </row>
    <row r="130">
      <c r="A130" s="6" t="inlineStr">
        <is>
          <t>Wc</t>
        </is>
      </c>
      <c r="B130" t="inlineStr">
        <is>
          <t>ks</t>
        </is>
      </c>
      <c r="C130" s="10" t="n">
        <v>1</v>
      </c>
      <c r="D130" s="8" t="n">
        <v>9500</v>
      </c>
      <c r="E130" s="8">
        <f>IF(D130="",0,C130*D130)</f>
        <v/>
      </c>
      <c r="F130" t="inlineStr"/>
    </row>
    <row r="131">
      <c r="A131" s="6" t="inlineStr">
        <is>
          <t>Žebřík (el.)</t>
        </is>
      </c>
      <c r="B131" t="inlineStr">
        <is>
          <t>ks</t>
        </is>
      </c>
      <c r="C131" s="10" t="n">
        <v>1</v>
      </c>
      <c r="D131" s="8" t="n">
        <v>4500</v>
      </c>
      <c r="E131" s="8">
        <f>IF(D131="",0,C131*D131)</f>
        <v/>
      </c>
      <c r="F131" t="inlineStr"/>
    </row>
    <row r="132">
      <c r="A132" s="3" t="inlineStr">
        <is>
          <t>Celkem 10. Zařizovací předměty a technologie (podle půdorysů)</t>
        </is>
      </c>
      <c r="B132" t="inlineStr"/>
      <c r="C132" t="inlineStr"/>
      <c r="D132" t="inlineStr"/>
      <c r="E132" s="9">
        <f>SUM(E121:E131)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0" customWidth="1" min="1" max="1"/>
    <col width="9" customWidth="1" min="2" max="2"/>
    <col width="11" customWidth="1" min="3" max="3"/>
    <col width="12" customWidth="1" min="4" max="4"/>
    <col width="15" customWidth="1" min="5" max="5"/>
    <col width="48" customWidth="1" min="6" max="6"/>
  </cols>
  <sheetData>
    <row r="1">
      <c r="A1" s="1" t="inlineStr">
        <is>
          <t>B. Výkaz prací</t>
        </is>
      </c>
    </row>
    <row r="2">
      <c r="A2" t="inlineStr">
        <is>
          <t>Stavba: Rodinný dům č.p. 12</t>
        </is>
      </c>
    </row>
    <row r="3">
      <c r="A3" t="inlineStr">
        <is>
          <t>Ceny bez DPH, cenová úroveň 10/2026 – jednotkové ceny (sloupec D) lze přepsat, vše se přepočítá.</t>
        </is>
      </c>
    </row>
    <row r="5">
      <c r="A5" s="5" t="inlineStr">
        <is>
          <t>Položka</t>
        </is>
      </c>
      <c r="B5" s="5" t="inlineStr">
        <is>
          <t>MJ</t>
        </is>
      </c>
      <c r="C5" s="5" t="inlineStr">
        <is>
          <t>Množství</t>
        </is>
      </c>
      <c r="D5" s="5" t="inlineStr">
        <is>
          <t>Kč/MJ</t>
        </is>
      </c>
      <c r="E5" s="5" t="inlineStr">
        <is>
          <t>Cena Kč</t>
        </is>
      </c>
    </row>
    <row r="6">
      <c r="A6" s="3" t="inlineStr">
        <is>
          <t>1. Zemní práce</t>
        </is>
      </c>
    </row>
    <row r="7">
      <c r="A7" s="6" t="inlineStr">
        <is>
          <t>Sejmutí ornice strojně vč. uložení na deponii</t>
        </is>
      </c>
      <c r="B7" t="inlineStr">
        <is>
          <t>m³</t>
        </is>
      </c>
      <c r="C7" s="7" t="n">
        <v>35.27</v>
      </c>
      <c r="D7" s="8" t="n">
        <v>150</v>
      </c>
      <c r="E7" s="8">
        <f>IF(D7="",0,C7*D7)</f>
        <v/>
      </c>
    </row>
    <row r="8">
      <c r="A8" s="6" t="inlineStr">
        <is>
          <t>Výkop rýh strojně, zatřídění zeminy tř. 3</t>
        </is>
      </c>
      <c r="B8" t="inlineStr">
        <is>
          <t>m³</t>
        </is>
      </c>
      <c r="C8" s="7" t="n">
        <v>35.61</v>
      </c>
      <c r="D8" s="8" t="n">
        <v>520</v>
      </c>
      <c r="E8" s="8">
        <f>IF(D8="",0,C8*D8)</f>
        <v/>
      </c>
    </row>
    <row r="9">
      <c r="A9" s="6" t="inlineStr">
        <is>
          <t>Odvoz výkopku do 10 km vč. poplatku za skládku</t>
        </is>
      </c>
      <c r="B9" t="inlineStr">
        <is>
          <t>m³</t>
        </is>
      </c>
      <c r="C9" s="7" t="n">
        <v>55.43</v>
      </c>
      <c r="D9" s="8" t="n">
        <v>560</v>
      </c>
      <c r="E9" s="8">
        <f>IF(D9="",0,C9*D9)</f>
        <v/>
      </c>
    </row>
    <row r="10">
      <c r="A10" s="6" t="inlineStr">
        <is>
          <t>Rozprostření a hutnění po vrstvách</t>
        </is>
      </c>
      <c r="B10" t="inlineStr">
        <is>
          <t>m³</t>
        </is>
      </c>
      <c r="C10" s="7" t="n">
        <v>21.33</v>
      </c>
      <c r="D10" s="8" t="n">
        <v>260</v>
      </c>
      <c r="E10" s="8">
        <f>IF(D10="",0,C10*D10)</f>
        <v/>
      </c>
    </row>
    <row r="11">
      <c r="A11" s="3" t="inlineStr">
        <is>
          <t>Celkem 1. Zemní práce</t>
        </is>
      </c>
      <c r="B11" t="inlineStr"/>
      <c r="C11" t="inlineStr"/>
      <c r="D11" t="inlineStr"/>
      <c r="E11" s="9">
        <f>SUM(E7:E10)</f>
        <v/>
      </c>
    </row>
    <row r="12">
      <c r="A12" s="3" t="inlineStr">
        <is>
          <t>2. Základy a základová deska</t>
        </is>
      </c>
    </row>
    <row r="13">
      <c r="A13" s="6" t="inlineStr">
        <is>
          <t>Betonáž základových pasů do rýhy</t>
        </is>
      </c>
      <c r="B13" t="inlineStr">
        <is>
          <t>m³</t>
        </is>
      </c>
      <c r="C13" s="7" t="n">
        <v>21.37</v>
      </c>
      <c r="D13" s="8" t="n">
        <v>1100</v>
      </c>
      <c r="E13" s="8">
        <f>IF(D13="",0,C13*D13)</f>
        <v/>
      </c>
    </row>
    <row r="14">
      <c r="A14" s="6" t="inlineStr">
        <is>
          <t>Zdění ztraceného bednění</t>
        </is>
      </c>
      <c r="B14" t="inlineStr">
        <is>
          <t>ks</t>
        </is>
      </c>
      <c r="C14" s="10" t="n">
        <v>194</v>
      </c>
      <c r="D14" s="8" t="n">
        <v>35</v>
      </c>
      <c r="E14" s="8">
        <f>IF(D14="",0,C14*D14)</f>
        <v/>
      </c>
    </row>
    <row r="15">
      <c r="A15" s="6" t="inlineStr">
        <is>
          <t>Betonáž výplně ztraceného bednění</t>
        </is>
      </c>
      <c r="B15" t="inlineStr">
        <is>
          <t>m³</t>
        </is>
      </c>
      <c r="C15" s="7" t="n">
        <v>7.55</v>
      </c>
      <c r="D15" s="8" t="n">
        <v>1300</v>
      </c>
      <c r="E15" s="8">
        <f>IF(D15="",0,C15*D15)</f>
        <v/>
      </c>
    </row>
    <row r="16">
      <c r="A16" s="6" t="inlineStr">
        <is>
          <t>Uložení výztuže</t>
        </is>
      </c>
      <c r="B16" t="inlineStr">
        <is>
          <t>kg</t>
        </is>
      </c>
      <c r="C16" s="10" t="n">
        <v>107</v>
      </c>
      <c r="D16" s="8" t="n">
        <v>14</v>
      </c>
      <c r="E16" s="8">
        <f>IF(D16="",0,C16*D16)</f>
        <v/>
      </c>
    </row>
    <row r="17">
      <c r="A17" s="6" t="inlineStr">
        <is>
          <t>Bednění okrajů a betonáž desky vč. vibrování a ošetření</t>
        </is>
      </c>
      <c r="B17" t="inlineStr">
        <is>
          <t>m³</t>
        </is>
      </c>
      <c r="C17" s="7" t="n">
        <v>16</v>
      </c>
      <c r="D17" s="8" t="n">
        <v>1700</v>
      </c>
      <c r="E17" s="8">
        <f>IF(D17="",0,C17*D17)</f>
        <v/>
      </c>
    </row>
    <row r="18">
      <c r="A18" s="6" t="inlineStr">
        <is>
          <t>Pokládka sítí vč. distančních podložek</t>
        </is>
      </c>
      <c r="B18" t="inlineStr">
        <is>
          <t>ks</t>
        </is>
      </c>
      <c r="C18" s="10" t="n">
        <v>22</v>
      </c>
      <c r="D18" s="8" t="n">
        <v>70</v>
      </c>
      <c r="E18" s="8">
        <f>IF(D18="",0,C18*D18)</f>
        <v/>
      </c>
    </row>
    <row r="19">
      <c r="A19" s="6" t="inlineStr">
        <is>
          <t>Natavení hydroizolačního pásu vč. detailů</t>
        </is>
      </c>
      <c r="B19" t="inlineStr">
        <is>
          <t>m²</t>
        </is>
      </c>
      <c r="C19" s="11" t="n">
        <v>161.4</v>
      </c>
      <c r="D19" s="8" t="n">
        <v>190</v>
      </c>
      <c r="E19" s="8">
        <f>IF(D19="",0,C19*D19)</f>
        <v/>
      </c>
    </row>
    <row r="20">
      <c r="A20" s="6" t="inlineStr">
        <is>
          <t>Penetrační nátěr</t>
        </is>
      </c>
      <c r="B20" t="inlineStr">
        <is>
          <t>kg</t>
        </is>
      </c>
      <c r="C20" s="10" t="n">
        <v>49</v>
      </c>
      <c r="D20" s="8" t="n">
        <v>12</v>
      </c>
      <c r="E20" s="8">
        <f>IF(D20="",0,C20*D20)</f>
        <v/>
      </c>
    </row>
    <row r="21">
      <c r="A21" s="6" t="inlineStr">
        <is>
          <t>Lepení izolace soklu</t>
        </is>
      </c>
      <c r="B21" t="inlineStr">
        <is>
          <t>m²</t>
        </is>
      </c>
      <c r="C21" s="11" t="n">
        <v>38.4</v>
      </c>
      <c r="D21" s="8" t="n">
        <v>140</v>
      </c>
      <c r="E21" s="8">
        <f>IF(D21="",0,C21*D21)</f>
        <v/>
      </c>
    </row>
    <row r="22">
      <c r="A22" s="3" t="inlineStr">
        <is>
          <t>Celkem 2. Základy a základová deska</t>
        </is>
      </c>
      <c r="B22" t="inlineStr"/>
      <c r="C22" t="inlineStr"/>
      <c r="D22" t="inlineStr"/>
      <c r="E22" s="9">
        <f>SUM(E13:E21)</f>
        <v/>
      </c>
    </row>
    <row r="23">
      <c r="A23" s="3" t="inlineStr">
        <is>
          <t>3. Svislé konstrukce – zdivo</t>
        </is>
      </c>
    </row>
    <row r="24">
      <c r="A24" s="6" t="inlineStr">
        <is>
          <t>Zdění obvodového zdiva</t>
        </is>
      </c>
      <c r="B24" t="inlineStr">
        <is>
          <t>m²</t>
        </is>
      </c>
      <c r="C24" s="11" t="n">
        <v>121.6</v>
      </c>
      <c r="D24" s="8" t="n">
        <v>1150</v>
      </c>
      <c r="E24" s="8">
        <f>IF(D24="",0,C24*D24)</f>
        <v/>
      </c>
    </row>
    <row r="25">
      <c r="A25" s="6" t="inlineStr">
        <is>
          <t>Zdění štítů do šikmé</t>
        </is>
      </c>
      <c r="B25" t="inlineStr">
        <is>
          <t>m²</t>
        </is>
      </c>
      <c r="C25" s="11" t="n">
        <v>75.59999999999999</v>
      </c>
      <c r="D25" s="8" t="n">
        <v>1400</v>
      </c>
      <c r="E25" s="8">
        <f>IF(D25="",0,C25*D25)</f>
        <v/>
      </c>
    </row>
    <row r="26">
      <c r="A26" s="6" t="inlineStr">
        <is>
          <t>Zdění vnitřního nosného zdiva</t>
        </is>
      </c>
      <c r="B26" t="inlineStr">
        <is>
          <t>m²</t>
        </is>
      </c>
      <c r="C26" s="11" t="n">
        <v>7.7</v>
      </c>
      <c r="D26" s="8" t="n">
        <v>850</v>
      </c>
      <c r="E26" s="8">
        <f>IF(D26="",0,C26*D26)</f>
        <v/>
      </c>
    </row>
    <row r="27">
      <c r="A27" s="6" t="inlineStr">
        <is>
          <t>Zdění příček</t>
        </is>
      </c>
      <c r="B27" t="inlineStr">
        <is>
          <t>m²</t>
        </is>
      </c>
      <c r="C27" s="11" t="n">
        <v>138.3</v>
      </c>
      <c r="D27" s="8" t="n">
        <v>520</v>
      </c>
      <c r="E27" s="8">
        <f>IF(D27="",0,C27*D27)</f>
        <v/>
      </c>
    </row>
    <row r="28">
      <c r="A28" s="3" t="inlineStr">
        <is>
          <t>Celkem 3. Svislé konstrukce – zdivo</t>
        </is>
      </c>
      <c r="B28" t="inlineStr"/>
      <c r="C28" t="inlineStr"/>
      <c r="D28" t="inlineStr"/>
      <c r="E28" s="9">
        <f>SUM(E24:E27)</f>
        <v/>
      </c>
    </row>
    <row r="29">
      <c r="A29" s="3" t="inlineStr">
        <is>
          <t>4. Překlady</t>
        </is>
      </c>
    </row>
    <row r="30">
      <c r="A30" s="6" t="inlineStr">
        <is>
          <t>Osazení překladu</t>
        </is>
      </c>
      <c r="B30" t="inlineStr">
        <is>
          <t>ks</t>
        </is>
      </c>
      <c r="C30" s="10" t="n">
        <v>4</v>
      </c>
      <c r="D30" s="8" t="n">
        <v>350</v>
      </c>
      <c r="E30" s="8">
        <f>IF(D30="",0,C30*D30)</f>
        <v/>
      </c>
    </row>
    <row r="31">
      <c r="A31" s="6" t="inlineStr">
        <is>
          <t>Osazení překladu</t>
        </is>
      </c>
      <c r="B31" t="inlineStr">
        <is>
          <t>ks</t>
        </is>
      </c>
      <c r="C31" s="10" t="n">
        <v>13</v>
      </c>
      <c r="D31" s="8" t="n">
        <v>200</v>
      </c>
      <c r="E31" s="8">
        <f>IF(D31="",0,C31*D31)</f>
        <v/>
      </c>
    </row>
    <row r="32">
      <c r="A32" s="6" t="inlineStr">
        <is>
          <t>Bednění a vyztužení překladu (betonáž s věncem)</t>
        </is>
      </c>
      <c r="B32" t="inlineStr">
        <is>
          <t>ks</t>
        </is>
      </c>
      <c r="C32" s="10" t="n">
        <v>13</v>
      </c>
      <c r="D32" s="8" t="n">
        <v>1600</v>
      </c>
      <c r="E32" s="8">
        <f>IF(D32="",0,C32*D32)</f>
        <v/>
      </c>
    </row>
    <row r="33">
      <c r="A33" s="3" t="inlineStr">
        <is>
          <t>Celkem 4. Překlady</t>
        </is>
      </c>
      <c r="B33" t="inlineStr"/>
      <c r="C33" t="inlineStr"/>
      <c r="D33" t="inlineStr"/>
      <c r="E33" s="9">
        <f>SUM(E30:E32)</f>
        <v/>
      </c>
    </row>
    <row r="34">
      <c r="A34" s="3" t="inlineStr">
        <is>
          <t>5. Věnce a stropy</t>
        </is>
      </c>
    </row>
    <row r="35">
      <c r="A35" s="6" t="inlineStr">
        <is>
          <t>Bednění a betonáž věnce</t>
        </is>
      </c>
      <c r="B35" t="inlineStr">
        <is>
          <t>m³</t>
        </is>
      </c>
      <c r="C35" s="7" t="n">
        <v>6.82</v>
      </c>
      <c r="D35" s="8" t="n">
        <v>3200</v>
      </c>
      <c r="E35" s="8">
        <f>IF(D35="",0,C35*D35)</f>
        <v/>
      </c>
    </row>
    <row r="36">
      <c r="A36" s="6" t="inlineStr">
        <is>
          <t>Výroba a uložení výztuže</t>
        </is>
      </c>
      <c r="B36" t="inlineStr">
        <is>
          <t>kg</t>
        </is>
      </c>
      <c r="C36" s="10" t="n">
        <v>2175</v>
      </c>
      <c r="D36" s="8" t="n">
        <v>15</v>
      </c>
      <c r="E36" s="8">
        <f>IF(D36="",0,C36*D36)</f>
        <v/>
      </c>
    </row>
    <row r="37">
      <c r="A37" s="6" t="inlineStr">
        <is>
          <t>Osazení věncovky</t>
        </is>
      </c>
      <c r="B37" t="inlineStr">
        <is>
          <t>ks</t>
        </is>
      </c>
      <c r="C37" s="10" t="n">
        <v>154</v>
      </c>
      <c r="D37" s="8" t="n">
        <v>15</v>
      </c>
      <c r="E37" s="8">
        <f>IF(D37="",0,C37*D37)</f>
        <v/>
      </c>
    </row>
    <row r="38">
      <c r="A38" s="6" t="inlineStr">
        <is>
          <t>Betonáž stropní desky vč. ošetření</t>
        </is>
      </c>
      <c r="B38" t="inlineStr">
        <is>
          <t>m³</t>
        </is>
      </c>
      <c r="C38" s="7" t="n">
        <v>29.7</v>
      </c>
      <c r="D38" s="8" t="n">
        <v>1300</v>
      </c>
      <c r="E38" s="8">
        <f>IF(D38="",0,C38*D38)</f>
        <v/>
      </c>
    </row>
    <row r="39">
      <c r="A39" s="6" t="inlineStr">
        <is>
          <t>Montáž a demontáž bednění stropu vč. podpěr a čel</t>
        </is>
      </c>
      <c r="B39" t="inlineStr">
        <is>
          <t>m²</t>
        </is>
      </c>
      <c r="C39" s="11" t="n">
        <v>106.1</v>
      </c>
      <c r="D39" s="8" t="n">
        <v>290</v>
      </c>
      <c r="E39" s="8">
        <f>IF(D39="",0,C39*D39)</f>
        <v/>
      </c>
    </row>
    <row r="40">
      <c r="A40" s="3" t="inlineStr">
        <is>
          <t>Celkem 5. Věnce a stropy</t>
        </is>
      </c>
      <c r="B40" t="inlineStr"/>
      <c r="C40" t="inlineStr"/>
      <c r="D40" t="inlineStr"/>
      <c r="E40" s="9">
        <f>SUM(E35:E39)</f>
        <v/>
      </c>
    </row>
    <row r="41">
      <c r="A41" s="3" t="inlineStr">
        <is>
          <t>6. Schodiště</t>
        </is>
      </c>
    </row>
    <row r="42">
      <c r="A42" s="6" t="inlineStr">
        <is>
          <t>Bednění a betonáž schodiště</t>
        </is>
      </c>
      <c r="B42" t="inlineStr">
        <is>
          <t>m³</t>
        </is>
      </c>
      <c r="C42" s="7" t="n">
        <v>0.9</v>
      </c>
      <c r="D42" s="8" t="n">
        <v>9000</v>
      </c>
      <c r="E42" s="8">
        <f>IF(D42="",0,C42*D42)</f>
        <v/>
      </c>
    </row>
    <row r="43">
      <c r="A43" s="6" t="inlineStr">
        <is>
          <t>Výroba a uložení výztuže</t>
        </is>
      </c>
      <c r="B43" t="inlineStr">
        <is>
          <t>kg</t>
        </is>
      </c>
      <c r="C43" s="10" t="n">
        <v>100</v>
      </c>
      <c r="D43" s="8" t="n">
        <v>15</v>
      </c>
      <c r="E43" s="8">
        <f>IF(D43="",0,C43*D43)</f>
        <v/>
      </c>
    </row>
    <row r="44">
      <c r="A44" s="3" t="inlineStr">
        <is>
          <t>Celkem 6. Schodiště</t>
        </is>
      </c>
      <c r="B44" t="inlineStr"/>
      <c r="C44" t="inlineStr"/>
      <c r="D44" t="inlineStr"/>
      <c r="E44" s="9">
        <f>SUM(E42:E43)</f>
        <v/>
      </c>
    </row>
    <row r="45">
      <c r="A45" s="3" t="inlineStr">
        <is>
          <t>7. Krov a střecha</t>
        </is>
      </c>
    </row>
    <row r="46">
      <c r="A46" s="6" t="inlineStr">
        <is>
          <t>Tesařské práce – výroba a montáž krovu vč. impregnace (Kč/m² střechy)</t>
        </is>
      </c>
      <c r="B46" t="inlineStr">
        <is>
          <t>m²</t>
        </is>
      </c>
      <c r="C46" s="11" t="n">
        <v>181.3</v>
      </c>
      <c r="D46" s="8" t="n">
        <v>780</v>
      </c>
      <c r="E46" s="8">
        <f>IF(D46="",0,C46*D46)</f>
        <v/>
      </c>
    </row>
    <row r="47">
      <c r="A47" s="6" t="inlineStr">
        <is>
          <t>Pokrývačské práce – fólie, kontralatě, latě, krytina</t>
        </is>
      </c>
      <c r="B47" t="inlineStr">
        <is>
          <t>m²</t>
        </is>
      </c>
      <c r="C47" s="11" t="n">
        <v>181.3</v>
      </c>
      <c r="D47" s="8" t="n">
        <v>420</v>
      </c>
      <c r="E47" s="8">
        <f>IF(D47="",0,C47*D47)</f>
        <v/>
      </c>
    </row>
    <row r="48">
      <c r="A48" s="6" t="inlineStr">
        <is>
          <t>Osazení hřebenáčů do suchého hřebene</t>
        </is>
      </c>
      <c r="B48" t="inlineStr">
        <is>
          <t>ks</t>
        </is>
      </c>
      <c r="C48" s="10" t="n">
        <v>26</v>
      </c>
      <c r="D48" s="8" t="n">
        <v>60</v>
      </c>
      <c r="E48" s="8">
        <f>IF(D48="",0,C48*D48)</f>
        <v/>
      </c>
    </row>
    <row r="49">
      <c r="A49" s="6" t="inlineStr">
        <is>
          <t>Osazení krajových tašek</t>
        </is>
      </c>
      <c r="B49" t="inlineStr">
        <is>
          <t>ks</t>
        </is>
      </c>
      <c r="C49" s="10" t="n">
        <v>112</v>
      </c>
      <c r="D49" s="8" t="n">
        <v>40</v>
      </c>
      <c r="E49" s="8">
        <f>IF(D49="",0,C49*D49)</f>
        <v/>
      </c>
    </row>
    <row r="50">
      <c r="A50" s="6" t="inlineStr">
        <is>
          <t>Montáž žlabů vč. háků</t>
        </is>
      </c>
      <c r="B50" t="inlineStr">
        <is>
          <t>bm</t>
        </is>
      </c>
      <c r="C50" s="11" t="n">
        <v>21.5</v>
      </c>
      <c r="D50" s="8" t="n">
        <v>260</v>
      </c>
      <c r="E50" s="8">
        <f>IF(D50="",0,C50*D50)</f>
        <v/>
      </c>
    </row>
    <row r="51">
      <c r="A51" s="6" t="inlineStr">
        <is>
          <t>Montáž svodů</t>
        </is>
      </c>
      <c r="B51" t="inlineStr">
        <is>
          <t>bm</t>
        </is>
      </c>
      <c r="C51" s="11" t="n">
        <v>13.6</v>
      </c>
      <c r="D51" s="8" t="n">
        <v>220</v>
      </c>
      <c r="E51" s="8">
        <f>IF(D51="",0,C51*D51)</f>
        <v/>
      </c>
    </row>
    <row r="52">
      <c r="A52" s="6" t="inlineStr">
        <is>
          <t>Klempířské práce – oplechování</t>
        </is>
      </c>
      <c r="B52" t="inlineStr">
        <is>
          <t>bm</t>
        </is>
      </c>
      <c r="C52" s="11" t="n">
        <v>26.5</v>
      </c>
      <c r="D52" s="8" t="n">
        <v>280</v>
      </c>
      <c r="E52" s="8">
        <f>IF(D52="",0,C52*D52)</f>
        <v/>
      </c>
    </row>
    <row r="53">
      <c r="A53" s="6" t="inlineStr">
        <is>
          <t>Montáž podbití</t>
        </is>
      </c>
      <c r="B53" t="inlineStr">
        <is>
          <t>m²</t>
        </is>
      </c>
      <c r="C53" s="11" t="n">
        <v>19.7</v>
      </c>
      <c r="D53" s="8" t="n">
        <v>480</v>
      </c>
      <c r="E53" s="8">
        <f>IF(D53="",0,C53*D53)</f>
        <v/>
      </c>
    </row>
    <row r="54">
      <c r="A54" s="6" t="inlineStr">
        <is>
          <t>Vkládání izolace</t>
        </is>
      </c>
      <c r="B54" t="inlineStr">
        <is>
          <t>m²</t>
        </is>
      </c>
      <c r="C54" s="11" t="n">
        <v>156.8</v>
      </c>
      <c r="D54" s="8" t="n">
        <v>120</v>
      </c>
      <c r="E54" s="8">
        <f>IF(D54="",0,C54*D54)</f>
        <v/>
      </c>
    </row>
    <row r="55">
      <c r="A55" s="6" t="inlineStr">
        <is>
          <t>Montáž izolace pod krokve vč. roštu</t>
        </is>
      </c>
      <c r="B55" t="inlineStr">
        <is>
          <t>m²</t>
        </is>
      </c>
      <c r="C55" s="11" t="n">
        <v>156.8</v>
      </c>
      <c r="D55" s="8" t="n">
        <v>160</v>
      </c>
      <c r="E55" s="8">
        <f>IF(D55="",0,C55*D55)</f>
        <v/>
      </c>
    </row>
    <row r="56">
      <c r="A56" s="6" t="inlineStr">
        <is>
          <t>Montáž parozábrany vč. přelepení</t>
        </is>
      </c>
      <c r="B56" t="inlineStr">
        <is>
          <t>m²</t>
        </is>
      </c>
      <c r="C56" s="11" t="n">
        <v>171.7</v>
      </c>
      <c r="D56" s="8" t="n">
        <v>70</v>
      </c>
      <c r="E56" s="8">
        <f>IF(D56="",0,C56*D56)</f>
        <v/>
      </c>
    </row>
    <row r="57">
      <c r="A57" s="6" t="inlineStr">
        <is>
          <t>Montáž SDK podhledu vč. tmelení</t>
        </is>
      </c>
      <c r="B57" t="inlineStr">
        <is>
          <t>m²</t>
        </is>
      </c>
      <c r="C57" s="11" t="n">
        <v>149.3</v>
      </c>
      <c r="D57" s="8" t="n">
        <v>480</v>
      </c>
      <c r="E57" s="8">
        <f>IF(D57="",0,C57*D57)</f>
        <v/>
      </c>
    </row>
    <row r="58">
      <c r="A58" s="3" t="inlineStr">
        <is>
          <t>Celkem 7. Krov a střecha</t>
        </is>
      </c>
      <c r="B58" t="inlineStr"/>
      <c r="C58" t="inlineStr"/>
      <c r="D58" t="inlineStr"/>
      <c r="E58" s="9">
        <f>SUM(E46:E57)</f>
        <v/>
      </c>
    </row>
    <row r="59">
      <c r="A59" s="3" t="inlineStr">
        <is>
          <t>8. Okna a dveře</t>
        </is>
      </c>
    </row>
    <row r="60">
      <c r="A60" s="6" t="inlineStr">
        <is>
          <t>Montáž okna / dveří vč. kotvení</t>
        </is>
      </c>
      <c r="B60" t="inlineStr">
        <is>
          <t>ks</t>
        </is>
      </c>
      <c r="C60" s="10" t="n">
        <v>16</v>
      </c>
      <c r="D60" s="8" t="n">
        <v>1600</v>
      </c>
      <c r="E60" s="8">
        <f>IF(D60="",0,C60*D60)</f>
        <v/>
      </c>
    </row>
    <row r="61">
      <c r="A61" s="6" t="inlineStr">
        <is>
          <t>Montáž dveří a obložkové zárubně</t>
        </is>
      </c>
      <c r="B61" t="inlineStr">
        <is>
          <t>ks</t>
        </is>
      </c>
      <c r="C61" s="10" t="n">
        <v>13</v>
      </c>
      <c r="D61" s="8" t="n">
        <v>1700</v>
      </c>
      <c r="E61" s="8">
        <f>IF(D61="",0,C61*D61)</f>
        <v/>
      </c>
    </row>
    <row r="62">
      <c r="A62" s="6" t="inlineStr">
        <is>
          <t>Montáž vstupních dveří</t>
        </is>
      </c>
      <c r="B62" t="inlineStr">
        <is>
          <t>ks</t>
        </is>
      </c>
      <c r="C62" s="10" t="n">
        <v>1</v>
      </c>
      <c r="D62" s="8" t="n">
        <v>3500</v>
      </c>
      <c r="E62" s="8">
        <f>IF(D62="",0,C62*D62)</f>
        <v/>
      </c>
    </row>
    <row r="63">
      <c r="A63" s="6" t="inlineStr">
        <is>
          <t>Osazení parapetu</t>
        </is>
      </c>
      <c r="B63" t="inlineStr">
        <is>
          <t>bm</t>
        </is>
      </c>
      <c r="C63" s="11" t="n">
        <v>15.8</v>
      </c>
      <c r="D63" s="8" t="n">
        <v>200</v>
      </c>
      <c r="E63" s="8">
        <f>IF(D63="",0,C63*D63)</f>
        <v/>
      </c>
    </row>
    <row r="64">
      <c r="A64" s="6" t="inlineStr">
        <is>
          <t>Osazení parapetu</t>
        </is>
      </c>
      <c r="B64" t="inlineStr">
        <is>
          <t>bm</t>
        </is>
      </c>
      <c r="C64" s="11" t="n">
        <v>16.5</v>
      </c>
      <c r="D64" s="8" t="n">
        <v>220</v>
      </c>
      <c r="E64" s="8">
        <f>IF(D64="",0,C64*D64)</f>
        <v/>
      </c>
    </row>
    <row r="65">
      <c r="A65" s="6" t="inlineStr">
        <is>
          <t>Provedení připojovací spáry</t>
        </is>
      </c>
      <c r="B65" t="inlineStr">
        <is>
          <t>bm</t>
        </is>
      </c>
      <c r="C65" s="11" t="n">
        <v>89</v>
      </c>
      <c r="D65" s="8" t="n">
        <v>50</v>
      </c>
      <c r="E65" s="8">
        <f>IF(D65="",0,C65*D65)</f>
        <v/>
      </c>
    </row>
    <row r="66">
      <c r="A66" s="3" t="inlineStr">
        <is>
          <t>Celkem 8. Okna a dveře</t>
        </is>
      </c>
      <c r="B66" t="inlineStr"/>
      <c r="C66" t="inlineStr"/>
      <c r="D66" t="inlineStr"/>
      <c r="E66" s="9">
        <f>SUM(E60:E65)</f>
        <v/>
      </c>
    </row>
    <row r="67">
      <c r="A67" s="3" t="inlineStr">
        <is>
          <t>9. Omítky, podlahy, izolace podlahy</t>
        </is>
      </c>
    </row>
    <row r="68">
      <c r="A68" s="6" t="inlineStr">
        <is>
          <t>Vnější omítka vč. penetrace a armovací vrstvy</t>
        </is>
      </c>
      <c r="B68" t="inlineStr">
        <is>
          <t>m²</t>
        </is>
      </c>
      <c r="C68" s="11" t="n">
        <v>243.5</v>
      </c>
      <c r="D68" s="8" t="n">
        <v>520</v>
      </c>
      <c r="E68" s="8">
        <f>IF(D68="",0,C68*D68)</f>
        <v/>
      </c>
    </row>
    <row r="69">
      <c r="A69" s="6" t="inlineStr">
        <is>
          <t>Lešení vč. dopravy, montáže a nájmu 2 měsíce</t>
        </is>
      </c>
      <c r="B69" t="inlineStr">
        <is>
          <t>m²</t>
        </is>
      </c>
      <c r="C69" s="11" t="n">
        <v>243.5</v>
      </c>
      <c r="D69" s="8" t="n">
        <v>160</v>
      </c>
      <c r="E69" s="8">
        <f>IF(D69="",0,C69*D69)</f>
        <v/>
      </c>
    </row>
    <row r="70">
      <c r="A70" s="6" t="inlineStr">
        <is>
          <t>Strojní sádrová omítka stěn vč. rohových lišt</t>
        </is>
      </c>
      <c r="B70" t="inlineStr">
        <is>
          <t>m²</t>
        </is>
      </c>
      <c r="C70" s="11" t="n">
        <v>418.1</v>
      </c>
      <c r="D70" s="8" t="n">
        <v>260</v>
      </c>
      <c r="E70" s="8">
        <f>IF(D70="",0,C70*D70)</f>
        <v/>
      </c>
    </row>
    <row r="71">
      <c r="A71" s="6" t="inlineStr">
        <is>
          <t>Omítka / stěrka stropů</t>
        </is>
      </c>
      <c r="B71" t="inlineStr">
        <is>
          <t>m²</t>
        </is>
      </c>
      <c r="C71" s="11" t="n">
        <v>99.8</v>
      </c>
      <c r="D71" s="8" t="n">
        <v>300</v>
      </c>
      <c r="E71" s="8">
        <f>IF(D71="",0,C71*D71)</f>
        <v/>
      </c>
    </row>
    <row r="72">
      <c r="A72" s="6" t="inlineStr">
        <is>
          <t>Pokládka izolace podlahy (2 vrstvy)</t>
        </is>
      </c>
      <c r="B72" t="inlineStr">
        <is>
          <t>m²</t>
        </is>
      </c>
      <c r="C72" s="11" t="n">
        <v>104.8</v>
      </c>
      <c r="D72" s="8" t="n">
        <v>90</v>
      </c>
      <c r="E72" s="8">
        <f>IF(D72="",0,C72*D72)</f>
        <v/>
      </c>
    </row>
    <row r="73">
      <c r="A73" s="6" t="inlineStr">
        <is>
          <t>Pokládka kročejové izolace</t>
        </is>
      </c>
      <c r="B73" t="inlineStr">
        <is>
          <t>m²</t>
        </is>
      </c>
      <c r="C73" s="11" t="n">
        <v>94</v>
      </c>
      <c r="D73" s="8" t="n">
        <v>60</v>
      </c>
      <c r="E73" s="8">
        <f>IF(D73="",0,C73*D73)</f>
        <v/>
      </c>
    </row>
    <row r="74">
      <c r="A74" s="6" t="inlineStr">
        <is>
          <t>Lití a úprava potěru (anhydrit / cementový)</t>
        </is>
      </c>
      <c r="B74" t="inlineStr">
        <is>
          <t>m³</t>
        </is>
      </c>
      <c r="C74" s="7" t="n">
        <v>10.41</v>
      </c>
      <c r="D74" s="8" t="n">
        <v>2000</v>
      </c>
      <c r="E74" s="8">
        <f>IF(D74="",0,C74*D74)</f>
        <v/>
      </c>
    </row>
    <row r="75">
      <c r="A75" s="6" t="inlineStr">
        <is>
          <t>Pokládka nášlapných vrstev vč. soklíků</t>
        </is>
      </c>
      <c r="B75" t="inlineStr">
        <is>
          <t>m²</t>
        </is>
      </c>
      <c r="C75" s="11" t="n">
        <v>204.5</v>
      </c>
      <c r="D75" s="8" t="n">
        <v>380</v>
      </c>
      <c r="E75" s="8">
        <f>IF(D75="",0,C75*D75)</f>
        <v/>
      </c>
    </row>
    <row r="76">
      <c r="A76" s="3" t="inlineStr">
        <is>
          <t>Celkem 9. Omítky, podlahy, izolace podlahy</t>
        </is>
      </c>
      <c r="B76" t="inlineStr"/>
      <c r="C76" t="inlineStr"/>
      <c r="D76" t="inlineStr"/>
      <c r="E76" s="9">
        <f>SUM(E68:E75)</f>
        <v/>
      </c>
    </row>
    <row r="77">
      <c r="A77" s="3" t="inlineStr">
        <is>
          <t>10. Zařizovací předměty a technologie (podle půdorysů)</t>
        </is>
      </c>
    </row>
    <row r="78">
      <c r="A78" s="6" t="inlineStr">
        <is>
          <t>Montáž zařizovacího předmětu</t>
        </is>
      </c>
      <c r="B78" t="inlineStr">
        <is>
          <t>ks</t>
        </is>
      </c>
      <c r="C78" s="10" t="n">
        <v>8</v>
      </c>
      <c r="D78" s="8" t="n">
        <v>1500</v>
      </c>
      <c r="E78" s="8">
        <f>IF(D78="",0,C78*D78)</f>
        <v/>
      </c>
    </row>
    <row r="79">
      <c r="A79" s="3" t="inlineStr">
        <is>
          <t>Celkem 10. Zařizovací předměty a technologie (podle půdorysů)</t>
        </is>
      </c>
      <c r="B79" t="inlineStr"/>
      <c r="C79" t="inlineStr"/>
      <c r="D79" t="inlineStr"/>
      <c r="E79" s="9">
        <f>SUM(E78:E78)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0" customWidth="1" min="1" max="1"/>
    <col width="9" customWidth="1" min="2" max="2"/>
    <col width="11" customWidth="1" min="3" max="3"/>
    <col width="12" customWidth="1" min="4" max="4"/>
    <col width="15" customWidth="1" min="5" max="5"/>
    <col width="48" customWidth="1" min="6" max="6"/>
  </cols>
  <sheetData>
    <row r="1">
      <c r="A1" s="1" t="inlineStr">
        <is>
          <t>C. Technika budovy a dokončovací práce</t>
        </is>
      </c>
    </row>
    <row r="2">
      <c r="A2" t="inlineStr">
        <is>
          <t>Stavba: Rodinný dům č.p. 12</t>
        </is>
      </c>
    </row>
    <row r="3">
      <c r="A3" t="inlineStr">
        <is>
          <t>Ceny bez DPH, cenová úroveň 10/2026 – jednotkové ceny (sloupec D) lze přepsat, vše se přepočítá.</t>
        </is>
      </c>
    </row>
    <row r="5">
      <c r="A5" s="5" t="inlineStr">
        <is>
          <t>Položka</t>
        </is>
      </c>
      <c r="B5" s="5" t="inlineStr">
        <is>
          <t>MJ</t>
        </is>
      </c>
      <c r="C5" s="5" t="inlineStr">
        <is>
          <t>Množství</t>
        </is>
      </c>
      <c r="D5" s="5" t="inlineStr">
        <is>
          <t>Kč/MJ</t>
        </is>
      </c>
      <c r="E5" s="5" t="inlineStr">
        <is>
          <t>Cena Kč</t>
        </is>
      </c>
    </row>
    <row r="6">
      <c r="A6" s="3" t="inlineStr">
        <is>
          <t>C.1 Technika budovy</t>
        </is>
      </c>
    </row>
    <row r="7">
      <c r="A7" s="6" t="inlineStr">
        <is>
          <t>Elektroinstalace silnoproud + slaboproud, rozvaděč, základní svítidla, revize</t>
        </is>
      </c>
      <c r="B7" t="inlineStr">
        <is>
          <t>m²</t>
        </is>
      </c>
      <c r="C7" s="11" t="n">
        <v>189.3624608541426</v>
      </c>
      <c r="D7" s="8" t="n">
        <v>1050</v>
      </c>
      <c r="E7" s="8">
        <f>IF(D7="",0,C7*D7)</f>
        <v/>
      </c>
    </row>
    <row r="8">
      <c r="A8" s="6" t="inlineStr">
        <is>
          <t>Hromosvod (LPS) vč. zemniče a revize</t>
        </is>
      </c>
      <c r="B8" t="inlineStr">
        <is>
          <t>kpl</t>
        </is>
      </c>
      <c r="C8" s="11" t="n">
        <v>1</v>
      </c>
      <c r="D8" s="8" t="n">
        <v>38000</v>
      </c>
      <c r="E8" s="8">
        <f>IF(D8="",0,C8*D8)</f>
        <v/>
      </c>
    </row>
    <row r="9">
      <c r="A9" s="6" t="inlineStr">
        <is>
          <t>Vnitřní vodovod a kanalizace – rozvody</t>
        </is>
      </c>
      <c r="B9" t="inlineStr">
        <is>
          <t>m²</t>
        </is>
      </c>
      <c r="C9" s="11" t="n">
        <v>189.3624608541426</v>
      </c>
      <c r="D9" s="8" t="n">
        <v>700</v>
      </c>
      <c r="E9" s="8">
        <f>IF(D9="",0,C9*D9)</f>
        <v/>
      </c>
    </row>
    <row r="10">
      <c r="A10" s="6" t="inlineStr">
        <is>
          <t>Napojení zařizovacích předmětů (výpustky, odpady)</t>
        </is>
      </c>
      <c r="B10" t="inlineStr">
        <is>
          <t>ks</t>
        </is>
      </c>
      <c r="C10" s="10" t="n">
        <v>9</v>
      </c>
      <c r="D10" s="8" t="n">
        <v>4500</v>
      </c>
      <c r="E10" s="8">
        <f>IF(D10="",0,C10*D10)</f>
        <v/>
      </c>
    </row>
    <row r="11">
      <c r="A11" s="6" t="inlineStr">
        <is>
          <t>Tepelné čerpadlo vzduch–voda vč. zásobníku TV, regulace a montáže</t>
        </is>
      </c>
      <c r="B11" t="inlineStr">
        <is>
          <t>kpl</t>
        </is>
      </c>
      <c r="C11" s="11" t="n">
        <v>1</v>
      </c>
      <c r="D11" s="8" t="n">
        <v>265000</v>
      </c>
      <c r="E11" s="8">
        <f>IF(D11="",0,C11*D11)</f>
        <v/>
      </c>
    </row>
    <row r="12">
      <c r="A12" s="6" t="inlineStr">
        <is>
          <t>Podlahové vytápění vč. rozdělovačů</t>
        </is>
      </c>
      <c r="B12" t="inlineStr">
        <is>
          <t>m²</t>
        </is>
      </c>
      <c r="C12" s="11" t="n">
        <v>189.3624608541426</v>
      </c>
      <c r="D12" s="8" t="n">
        <v>650</v>
      </c>
      <c r="E12" s="8">
        <f>IF(D12="",0,C12*D12)</f>
        <v/>
      </c>
    </row>
    <row r="13">
      <c r="A13" s="6" t="inlineStr">
        <is>
          <t>Odtahové ventilátory koupelen a WC, digestoř</t>
        </is>
      </c>
      <c r="B13" t="inlineStr">
        <is>
          <t>kpl</t>
        </is>
      </c>
      <c r="C13" s="11" t="n">
        <v>1</v>
      </c>
      <c r="D13" s="8" t="n">
        <v>18000</v>
      </c>
      <c r="E13" s="8">
        <f>IF(D13="",0,C13*D13)</f>
        <v/>
      </c>
    </row>
    <row r="14">
      <c r="A14" s="3" t="inlineStr">
        <is>
          <t>Celkem C.1 Technika budovy</t>
        </is>
      </c>
      <c r="B14" t="inlineStr"/>
      <c r="C14" t="inlineStr"/>
      <c r="D14" t="inlineStr"/>
      <c r="E14" s="9">
        <f>SUM(E7:E13)</f>
        <v/>
      </c>
    </row>
    <row r="15">
      <c r="A15" s="3" t="inlineStr">
        <is>
          <t>C.2 Obklady a malby</t>
        </is>
      </c>
    </row>
    <row r="16">
      <c r="A16" s="6" t="inlineStr">
        <is>
          <t>Obklady a dlažby koupelen (materiál + práce)</t>
        </is>
      </c>
      <c r="B16" t="inlineStr">
        <is>
          <t>ks</t>
        </is>
      </c>
      <c r="C16" s="10" t="n">
        <v>2</v>
      </c>
      <c r="D16" s="8" t="n">
        <v>58000</v>
      </c>
      <c r="E16" s="8">
        <f>IF(D16="",0,C16*D16)</f>
        <v/>
      </c>
    </row>
    <row r="17">
      <c r="A17" s="6" t="inlineStr">
        <is>
          <t>Obklad za kuchyňskou linkou</t>
        </is>
      </c>
      <c r="B17" t="inlineStr">
        <is>
          <t>kpl</t>
        </is>
      </c>
      <c r="C17" s="11" t="n">
        <v>1</v>
      </c>
      <c r="D17" s="8" t="n">
        <v>9000</v>
      </c>
      <c r="E17" s="8">
        <f>IF(D17="",0,C17*D17)</f>
        <v/>
      </c>
    </row>
    <row r="18">
      <c r="A18" s="6" t="inlineStr">
        <is>
          <t>Malby 2× vč. penetrace</t>
        </is>
      </c>
      <c r="B18" t="inlineStr">
        <is>
          <t>m²</t>
        </is>
      </c>
      <c r="C18" s="11" t="n">
        <v>498.0311991413186</v>
      </c>
      <c r="D18" s="8" t="n">
        <v>75</v>
      </c>
      <c r="E18" s="8">
        <f>IF(D18="",0,C18*D18)</f>
        <v/>
      </c>
    </row>
    <row r="19">
      <c r="A19" s="3" t="inlineStr">
        <is>
          <t>Celkem C.2 Obklady a malby</t>
        </is>
      </c>
      <c r="B19" t="inlineStr"/>
      <c r="C19" t="inlineStr"/>
      <c r="D19" t="inlineStr"/>
      <c r="E19" s="9">
        <f>SUM(E16:E18)</f>
        <v/>
      </c>
    </row>
    <row r="20">
      <c r="A20" s="3" t="inlineStr">
        <is>
          <t>C.3 Přípojky (mimo cenu domu)</t>
        </is>
      </c>
    </row>
    <row r="21">
      <c r="A21" s="6" t="inlineStr">
        <is>
          <t>Přípojky vody, kanalizace a elektro (orientačně, do 15 m)</t>
        </is>
      </c>
      <c r="B21" t="inlineStr">
        <is>
          <t>kpl</t>
        </is>
      </c>
      <c r="C21" s="11" t="n">
        <v>1</v>
      </c>
      <c r="D21" s="8" t="n">
        <v>160000</v>
      </c>
      <c r="E21" s="8">
        <f>IF(D21="",0,C21*D21)</f>
        <v/>
      </c>
    </row>
    <row r="22">
      <c r="A22" s="3" t="inlineStr">
        <is>
          <t>Celkem C.3 Přípojky (mimo cenu domu)</t>
        </is>
      </c>
      <c r="B22" t="inlineStr"/>
      <c r="C22" t="inlineStr"/>
      <c r="D22" t="inlineStr"/>
      <c r="E22" s="9">
        <f>SUM(E21:E21)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2026-10-23T01:05:06Z</dcterms:created>
  <dcterms:modified xmlns:dcterms="http://purl.org/dc/terms/" xmlns:xsi="http://www.w3.org/2001/XMLSchema-instance" xsi:type="dcterms:W3CDTF">2026-10-23T01:05:06Z</dcterms:modified>
</cp:coreProperties>
</file>